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ИЯ\Полякова\Для эконом.отдела\2026\Отчеты 2025\"/>
    </mc:Choice>
  </mc:AlternateContent>
  <bookViews>
    <workbookView xWindow="0" yWindow="0" windowWidth="19200" windowHeight="10860" activeTab="1"/>
  </bookViews>
  <sheets>
    <sheet name="Поступления" sheetId="2" r:id="rId1"/>
    <sheet name="Выплаты" sheetId="3" r:id="rId2"/>
  </sheets>
  <definedNames>
    <definedName name="XDO_?DATA_VC003_S1?">#REF!</definedName>
    <definedName name="XDO_?DATA_VC003_S4?">#REF!</definedName>
    <definedName name="XDO_?DATA_VC006_S1?">#REF!</definedName>
    <definedName name="XDO_?DATA_VC006_S4?">#REF!</definedName>
    <definedName name="XDO_?DATA002_S1?">#REF!</definedName>
    <definedName name="XDO_?DATA002_S1_2?">#REF!</definedName>
    <definedName name="XDO_?DATA002_S3?">#REF!</definedName>
    <definedName name="XDO_?DATA002_S4?">#REF!</definedName>
    <definedName name="XDO_?DATA002_S4_2?">#REF!</definedName>
    <definedName name="XDO_?SEGMENTS1_S1?">#REF!</definedName>
    <definedName name="XDO_?SEGMENTS1_S4?">#REF!</definedName>
    <definedName name="XDO_?SEGMENTS10_S4?">#REF!</definedName>
    <definedName name="XDO_?SEGMENTS234_S1?">#REF!</definedName>
    <definedName name="XDO_?SEGMENTS2345_S4?">#REF!</definedName>
    <definedName name="XDO_?SEGMENTS5_S1?">#REF!</definedName>
    <definedName name="XDO_?SEGMENTS5_S1_2?">#REF!</definedName>
    <definedName name="XDO_?SEGMENTS6_S1?">#REF!</definedName>
    <definedName name="XDO_?SEGMENTS6_S1_2?">#REF!</definedName>
    <definedName name="XDO_?SEGMENTS6_S4?">#REF!</definedName>
    <definedName name="XDO_?SEGMENTS6_S4_2?">#REF!</definedName>
    <definedName name="XDO_?SEGMENTS7_S1?">#REF!</definedName>
    <definedName name="XDO_?SEGMENTS7_S1_2?">#REF!</definedName>
    <definedName name="XDO_?SEGMENTS7_S4?">#REF!</definedName>
    <definedName name="XDO_?SEGMENTS7_S4_2?">#REF!</definedName>
    <definedName name="XDO_?SEGMENTS8_S1?">#REF!</definedName>
    <definedName name="XDO_?SEGMENTS8_S4?">#REF!</definedName>
    <definedName name="XDO_?SEGMENTS8_S4_2?">#REF!</definedName>
    <definedName name="XDO_?SEGMENTS9_S1?">#REF!</definedName>
    <definedName name="XDO_?SEGMENTS9_S4?">#REF!</definedName>
    <definedName name="XDO_GROUP_?LINE_empty?">#REF!</definedName>
    <definedName name="XDO_GROUP_?LINE_empty_2?">#REF!</definedName>
    <definedName name="XDO_GROUP_?LINE_empty_3?">#REF!</definedName>
    <definedName name="XDO_GROUP_?LINE_S1?">#REF!</definedName>
    <definedName name="XDO_GROUP_?LINE_S1_1?">#REF!</definedName>
    <definedName name="XDO_GROUP_?LINE_S1_2?">#REF!</definedName>
    <definedName name="XDO_GROUP_?LINE_S3?">#REF!</definedName>
    <definedName name="XDO_GROUP_?LINE_S3B?">#REF!</definedName>
    <definedName name="XDO_GROUP_?LINE_S4?">#REF!</definedName>
    <definedName name="XDO_GROUP_?LINE_S4_1?">#REF!</definedName>
    <definedName name="XDO_GROUP_?LINE_S4_2?">#REF!</definedName>
    <definedName name="_xlnm.Print_Titles" localSheetId="1">Выплаты!$3:$7</definedName>
    <definedName name="_xlnm.Print_Titles" localSheetId="0">Поступления!$14:$17</definedName>
    <definedName name="_xlnm.Print_Area" localSheetId="1">Выплаты!$A$1:$U$45</definedName>
    <definedName name="_xlnm.Print_Area" localSheetId="0">Поступления!$A$1:$H$48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F16" i="3"/>
  <c r="T15" i="3"/>
  <c r="R24" i="3"/>
  <c r="P31" i="3"/>
  <c r="E36" i="2" l="1"/>
  <c r="G18" i="2" l="1"/>
  <c r="G20" i="2"/>
  <c r="G27" i="2"/>
  <c r="G29" i="2"/>
  <c r="P11" i="3" l="1"/>
  <c r="H36" i="3" l="1"/>
  <c r="D37" i="3"/>
  <c r="D36" i="3" s="1"/>
  <c r="F24" i="3"/>
  <c r="H24" i="3"/>
  <c r="J24" i="3"/>
  <c r="K24" i="3"/>
  <c r="L24" i="3"/>
  <c r="M24" i="3"/>
  <c r="N24" i="3"/>
  <c r="O24" i="3"/>
  <c r="T24" i="3"/>
  <c r="P32" i="3"/>
  <c r="D32" i="3" s="1"/>
  <c r="L39" i="3" l="1"/>
  <c r="M39" i="3"/>
  <c r="P27" i="3"/>
  <c r="P28" i="3"/>
  <c r="D28" i="3" s="1"/>
  <c r="F10" i="3"/>
  <c r="F39" i="3" s="1"/>
  <c r="H10" i="3"/>
  <c r="H39" i="3" s="1"/>
  <c r="J10" i="3"/>
  <c r="J39" i="3" s="1"/>
  <c r="K10" i="3"/>
  <c r="K39" i="3" s="1"/>
  <c r="L10" i="3"/>
  <c r="M10" i="3"/>
  <c r="N10" i="3"/>
  <c r="N39" i="3" s="1"/>
  <c r="O10" i="3"/>
  <c r="O39" i="3" s="1"/>
  <c r="R10" i="3"/>
  <c r="R39" i="3" s="1"/>
  <c r="T10" i="3"/>
  <c r="P9" i="3"/>
  <c r="P12" i="3"/>
  <c r="P13" i="3"/>
  <c r="P15" i="3"/>
  <c r="D15" i="3" s="1"/>
  <c r="P16" i="3"/>
  <c r="P17" i="3"/>
  <c r="D17" i="3" s="1"/>
  <c r="P20" i="3"/>
  <c r="P8" i="3"/>
  <c r="D8" i="3" s="1"/>
  <c r="D9" i="3"/>
  <c r="D12" i="3"/>
  <c r="P24" i="3" l="1"/>
  <c r="T39" i="3"/>
  <c r="D16" i="3"/>
  <c r="D13" i="3"/>
  <c r="D27" i="3"/>
  <c r="D20" i="3"/>
  <c r="P10" i="3"/>
  <c r="D11" i="3"/>
  <c r="P39" i="3" l="1"/>
  <c r="D10" i="3"/>
  <c r="D24" i="3"/>
  <c r="F36" i="2"/>
  <c r="F28" i="2"/>
  <c r="E28" i="2"/>
  <c r="G28" i="2" l="1"/>
  <c r="D39" i="3"/>
  <c r="E48" i="2"/>
  <c r="F48" i="2"/>
  <c r="E8" i="3" l="1"/>
  <c r="U9" i="3"/>
  <c r="U11" i="3"/>
  <c r="U13" i="3"/>
  <c r="U15" i="3"/>
  <c r="U17" i="3"/>
  <c r="U19" i="3"/>
  <c r="U21" i="3"/>
  <c r="U23" i="3"/>
  <c r="U25" i="3"/>
  <c r="U27" i="3"/>
  <c r="U29" i="3"/>
  <c r="U31" i="3"/>
  <c r="U33" i="3"/>
  <c r="U35" i="3"/>
  <c r="U37" i="3"/>
  <c r="S9" i="3"/>
  <c r="S11" i="3"/>
  <c r="S13" i="3"/>
  <c r="S15" i="3"/>
  <c r="S17" i="3"/>
  <c r="S19" i="3"/>
  <c r="S21" i="3"/>
  <c r="S23" i="3"/>
  <c r="S25" i="3"/>
  <c r="S27" i="3"/>
  <c r="S29" i="3"/>
  <c r="S31" i="3"/>
  <c r="S33" i="3"/>
  <c r="S35" i="3"/>
  <c r="S37" i="3"/>
  <c r="Q9" i="3"/>
  <c r="Q13" i="3"/>
  <c r="Q15" i="3"/>
  <c r="Q17" i="3"/>
  <c r="Q19" i="3"/>
  <c r="Q21" i="3"/>
  <c r="Q23" i="3"/>
  <c r="Q25" i="3"/>
  <c r="Q27" i="3"/>
  <c r="Q29" i="3"/>
  <c r="Q31" i="3"/>
  <c r="Q33" i="3"/>
  <c r="Q35" i="3"/>
  <c r="Q37" i="3"/>
  <c r="I9" i="3"/>
  <c r="I11" i="3"/>
  <c r="I13" i="3"/>
  <c r="I15" i="3"/>
  <c r="I17" i="3"/>
  <c r="I19" i="3"/>
  <c r="I21" i="3"/>
  <c r="I23" i="3"/>
  <c r="I25" i="3"/>
  <c r="I27" i="3"/>
  <c r="I29" i="3"/>
  <c r="I31" i="3"/>
  <c r="I33" i="3"/>
  <c r="I35" i="3"/>
  <c r="I37" i="3"/>
  <c r="G9" i="3"/>
  <c r="G11" i="3"/>
  <c r="G13" i="3"/>
  <c r="G15" i="3"/>
  <c r="G17" i="3"/>
  <c r="G19" i="3"/>
  <c r="G21" i="3"/>
  <c r="G23" i="3"/>
  <c r="G25" i="3"/>
  <c r="G27" i="3"/>
  <c r="G29" i="3"/>
  <c r="G31" i="3"/>
  <c r="G33" i="3"/>
  <c r="G35" i="3"/>
  <c r="G37" i="3"/>
  <c r="E9" i="3"/>
  <c r="E13" i="3"/>
  <c r="E15" i="3"/>
  <c r="E17" i="3"/>
  <c r="E19" i="3"/>
  <c r="E21" i="3"/>
  <c r="E23" i="3"/>
  <c r="E25" i="3"/>
  <c r="E27" i="3"/>
  <c r="U14" i="3"/>
  <c r="U18" i="3"/>
  <c r="U22" i="3"/>
  <c r="U26" i="3"/>
  <c r="U30" i="3"/>
  <c r="U34" i="3"/>
  <c r="U38" i="3"/>
  <c r="S12" i="3"/>
  <c r="S16" i="3"/>
  <c r="S20" i="3"/>
  <c r="S24" i="3"/>
  <c r="S28" i="3"/>
  <c r="S32" i="3"/>
  <c r="S36" i="3"/>
  <c r="Q14" i="3"/>
  <c r="Q18" i="3"/>
  <c r="Q22" i="3"/>
  <c r="Q26" i="3"/>
  <c r="Q30" i="3"/>
  <c r="Q34" i="3"/>
  <c r="Q38" i="3"/>
  <c r="I12" i="3"/>
  <c r="I16" i="3"/>
  <c r="I20" i="3"/>
  <c r="I24" i="3"/>
  <c r="I28" i="3"/>
  <c r="I32" i="3"/>
  <c r="I36" i="3"/>
  <c r="G10" i="3"/>
  <c r="G14" i="3"/>
  <c r="G18" i="3"/>
  <c r="G22" i="3"/>
  <c r="G26" i="3"/>
  <c r="G30" i="3"/>
  <c r="G34" i="3"/>
  <c r="G38" i="3"/>
  <c r="E12" i="3"/>
  <c r="E16" i="3"/>
  <c r="E20" i="3"/>
  <c r="E24" i="3"/>
  <c r="E28" i="3"/>
  <c r="E30" i="3"/>
  <c r="E32" i="3"/>
  <c r="E34" i="3"/>
  <c r="E36" i="3"/>
  <c r="E38" i="3"/>
  <c r="I8" i="3"/>
  <c r="U8" i="3"/>
  <c r="U12" i="3"/>
  <c r="U16" i="3"/>
  <c r="U20" i="3"/>
  <c r="U24" i="3"/>
  <c r="U28" i="3"/>
  <c r="U32" i="3"/>
  <c r="U36" i="3"/>
  <c r="S10" i="3"/>
  <c r="S14" i="3"/>
  <c r="S18" i="3"/>
  <c r="S22" i="3"/>
  <c r="S26" i="3"/>
  <c r="S30" i="3"/>
  <c r="S34" i="3"/>
  <c r="S38" i="3"/>
  <c r="Q12" i="3"/>
  <c r="Q16" i="3"/>
  <c r="Q20" i="3"/>
  <c r="Q24" i="3"/>
  <c r="Q28" i="3"/>
  <c r="Q32" i="3"/>
  <c r="Q36" i="3"/>
  <c r="I10" i="3"/>
  <c r="I14" i="3"/>
  <c r="I18" i="3"/>
  <c r="I22" i="3"/>
  <c r="I26" i="3"/>
  <c r="I30" i="3"/>
  <c r="I34" i="3"/>
  <c r="I38" i="3"/>
  <c r="G12" i="3"/>
  <c r="G16" i="3"/>
  <c r="G20" i="3"/>
  <c r="G24" i="3"/>
  <c r="G28" i="3"/>
  <c r="G32" i="3"/>
  <c r="G36" i="3"/>
  <c r="E14" i="3"/>
  <c r="E18" i="3"/>
  <c r="E22" i="3"/>
  <c r="E26" i="3"/>
  <c r="E29" i="3"/>
  <c r="E31" i="3"/>
  <c r="E33" i="3"/>
  <c r="E35" i="3"/>
  <c r="E37" i="3"/>
  <c r="G8" i="3"/>
  <c r="Q8" i="3"/>
  <c r="S8" i="3"/>
  <c r="Q11" i="3"/>
  <c r="U10" i="3"/>
  <c r="E11" i="3"/>
  <c r="Q10" i="3"/>
  <c r="E10" i="3"/>
  <c r="H46" i="2"/>
  <c r="H44" i="2"/>
  <c r="H42" i="2"/>
  <c r="H40" i="2"/>
  <c r="H38" i="2"/>
  <c r="H36" i="2"/>
  <c r="H34" i="2"/>
  <c r="H32" i="2"/>
  <c r="H30" i="2"/>
  <c r="H28" i="2"/>
  <c r="H26" i="2"/>
  <c r="H24" i="2"/>
  <c r="H22" i="2"/>
  <c r="H20" i="2"/>
  <c r="H18" i="2"/>
  <c r="H47" i="2"/>
  <c r="H45" i="2"/>
  <c r="H43" i="2"/>
  <c r="H41" i="2"/>
  <c r="H39" i="2"/>
  <c r="H37" i="2"/>
  <c r="H35" i="2"/>
  <c r="H33" i="2"/>
  <c r="H31" i="2"/>
  <c r="H29" i="2"/>
  <c r="H27" i="2"/>
  <c r="H25" i="2"/>
  <c r="H23" i="2"/>
  <c r="H21" i="2"/>
  <c r="H19" i="2"/>
  <c r="Q39" i="3" l="1"/>
  <c r="U39" i="3"/>
  <c r="S39" i="3"/>
  <c r="I39" i="3"/>
  <c r="G39" i="3"/>
  <c r="E39" i="3"/>
  <c r="H48" i="2"/>
</calcChain>
</file>

<file path=xl/sharedStrings.xml><?xml version="1.0" encoding="utf-8"?>
<sst xmlns="http://schemas.openxmlformats.org/spreadsheetml/2006/main" count="210" uniqueCount="184">
  <si>
    <t>КОДЫ</t>
  </si>
  <si>
    <t xml:space="preserve">Дата </t>
  </si>
  <si>
    <t>ИНН</t>
  </si>
  <si>
    <t xml:space="preserve">Учреждение                                                                          </t>
  </si>
  <si>
    <t>КПП</t>
  </si>
  <si>
    <t xml:space="preserve">Орган, осуществляющий 
функции и полномочия учредителя                                               </t>
  </si>
  <si>
    <t xml:space="preserve">Глава по БК </t>
  </si>
  <si>
    <t>Публично-правовое образование</t>
  </si>
  <si>
    <t xml:space="preserve">по ОКТМО </t>
  </si>
  <si>
    <t>Периодичность:  годовая</t>
  </si>
  <si>
    <t xml:space="preserve">Единица измерения: руб. </t>
  </si>
  <si>
    <t xml:space="preserve">по ОКЕИ </t>
  </si>
  <si>
    <t>Раздел 1. Сведения о поступлениях учреждения</t>
  </si>
  <si>
    <t>Наименование показателя</t>
  </si>
  <si>
    <t>Код 
строки</t>
  </si>
  <si>
    <t>Сумма поступлений</t>
  </si>
  <si>
    <t>Изменение, %</t>
  </si>
  <si>
    <t>Доля в общей сумме поступлений, %</t>
  </si>
  <si>
    <t>2</t>
  </si>
  <si>
    <t>3</t>
  </si>
  <si>
    <t>4</t>
  </si>
  <si>
    <t>5</t>
  </si>
  <si>
    <t>0100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</si>
  <si>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</si>
  <si>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0200</t>
  </si>
  <si>
    <t>Субсидии на иные цели</t>
  </si>
  <si>
    <t>0300</t>
  </si>
  <si>
    <t>Субсидии на осуществление капитальных вложений</t>
  </si>
  <si>
    <t>0400</t>
  </si>
  <si>
    <t>Гранты в форме субсидий, всего</t>
  </si>
  <si>
    <t>0500</t>
  </si>
  <si>
    <t>в том числе:
гранты в форме субсидий из федерального бюджета</t>
  </si>
  <si>
    <t>гранты в форме субсидий из бюджетов субъектов Российской Федерации и местных бюджетов</t>
  </si>
  <si>
    <t>Гранты, предоставляемые юридическими и физическими лицами (за исключением грантов в форме субсидий, предоставляемых из бюджетов бюджетной системы Российской Федерации)</t>
  </si>
  <si>
    <t>0600</t>
  </si>
  <si>
    <t>Пожертвования и иные безвозмездные перечисления от физических и юридических лиц, в том числе иностранных организаций</t>
  </si>
  <si>
    <t>0700</t>
  </si>
  <si>
    <t>Доходы от приносящей доход деятельности, компенсаций затрат (за исключением доходов от собственности), всего</t>
  </si>
  <si>
    <t>0800</t>
  </si>
  <si>
    <t>в том числе:  
доходы в виде платы за оказание услуг (выполнение работ) в рамках установленного государственного задания</t>
  </si>
  <si>
    <t>доходы от оказания услуг, выполнения работ, реализации готовой продукции сверх установленного государственного задания по видам деятельности, отнесенным в соответствии с учредительными документами к основным</t>
  </si>
  <si>
    <t>доходы от платы за пользование служебными жилыми помещениями и общежитиями, включающей плату за пользование и плату за содержание жилого помещения</t>
  </si>
  <si>
    <t>доходы от оказания услуг в рамках обязательного медицинского страхования</t>
  </si>
  <si>
    <t>доходы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</si>
  <si>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возмещение расходов, понесенных в связи с эксплуатацией имущества, находящегося в оперативном управлении учреждения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</si>
  <si>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(возмещения судебных издержек)</t>
  </si>
  <si>
    <t>Доходы от собственности, всего</t>
  </si>
  <si>
    <t>0900</t>
  </si>
  <si>
    <t>в том числе:
доходы в виде арендной либо иной платы за передачу в возмездное пользование государственного имущества</t>
  </si>
  <si>
    <t>доходы от распоряжения правами на результаты интеллектуальной деятельности и средствами индивидуализации</t>
  </si>
  <si>
    <t>проценты по депозитам учреждения в кредитных организациях</t>
  </si>
  <si>
    <t>проценты по остаткам средств на счетах учреждения в кредитных организациях</t>
  </si>
  <si>
    <t>проценты, полученные от предоставления займов</t>
  </si>
  <si>
    <t>проценты по иным финансовым инструментам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</si>
  <si>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</si>
  <si>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прочие доходы от использования имущества, находящегося в оперативном управлении учреждения</t>
  </si>
  <si>
    <t>Поступления доходов от штрафов, пеней, неустойки, возмещения ущерба</t>
  </si>
  <si>
    <t>1000</t>
  </si>
  <si>
    <t>Поступления доходов от выбытия нефинансовых активов</t>
  </si>
  <si>
    <t>1100</t>
  </si>
  <si>
    <t>Поступления доходов от выбытия финансовых активов</t>
  </si>
  <si>
    <t>1200</t>
  </si>
  <si>
    <t xml:space="preserve">Итого </t>
  </si>
  <si>
    <t>9000</t>
  </si>
  <si>
    <t>х</t>
  </si>
  <si>
    <t>Раздел 2. Сведения о выплатах учреждения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</si>
  <si>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</si>
  <si>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</si>
  <si>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</si>
  <si>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за счет средств субсидии на выполнение государственного  задания</t>
  </si>
  <si>
    <t>доля в общей сумме выплат,  отраженных в графе 3,
 %</t>
  </si>
  <si>
    <t>за счет средств субсидии на иные цели</t>
  </si>
  <si>
    <t>доля в общей сумме выплат, отраженных в графе 3,
 %</t>
  </si>
  <si>
    <t>за счет средств гранта в форме субсидии</t>
  </si>
  <si>
    <t>ОМС</t>
  </si>
  <si>
    <t>за счет средств от приносящей доход деятельности, всего</t>
  </si>
  <si>
    <t>из них:</t>
  </si>
  <si>
    <t>в том числе:</t>
  </si>
  <si>
    <t>за счет средств, полученных от оказания услуг, выполнения работ, реализации продукции</t>
  </si>
  <si>
    <t>за счет без-возмездных поступлений</t>
  </si>
  <si>
    <t>из федерального бюджета</t>
  </si>
  <si>
    <t>из бюджетов субъектов Российской Федерации и местных бюджетов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</si>
  <si>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</si>
  <si>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</si>
  <si>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</si>
  <si>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</si>
  <si>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</si>
  <si>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</si>
  <si>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</si>
  <si>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</si>
  <si>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</si>
  <si>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</si>
  <si>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</si>
  <si>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</si>
  <si>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</si>
  <si>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Оплата труда и компенсационные выплаты работникам</t>
  </si>
  <si>
    <t>Взносы по обязательному социальному страхованию</t>
  </si>
  <si>
    <t>Приобретение товаров, работ, услуг, всего</t>
  </si>
  <si>
    <t xml:space="preserve">из них:
услуги связи 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</si>
  <si>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</si>
  <si>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</si>
  <si>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</si>
  <si>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</si>
  <si>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</si>
  <si>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основные средства</t>
  </si>
  <si>
    <t>нематериальные активы</t>
  </si>
  <si>
    <t>непроизведенные активы</t>
  </si>
  <si>
    <t>материальные запасы</t>
  </si>
  <si>
    <t>Обслуживание долговых обязательств</t>
  </si>
  <si>
    <t>Безвозмездные 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</si>
  <si>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</si>
  <si>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</si>
  <si>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из них:
налог на прибыль</t>
  </si>
  <si>
    <t>налог на добавленную стоимость</t>
  </si>
  <si>
    <t>налог на имущество организаций</t>
  </si>
  <si>
    <t>земельный налог</t>
  </si>
  <si>
    <t>транспортный налог</t>
  </si>
  <si>
    <t>водный налог</t>
  </si>
  <si>
    <t>государственные пошлины</t>
  </si>
  <si>
    <t>прочие налоги, сборы, платежи в бюджет</t>
  </si>
  <si>
    <t>Приобретение финансовых активов, всего:</t>
  </si>
  <si>
    <t>из них:
приобретение ценных бумаг, кроме акций и иных форм участия в капитале</t>
  </si>
  <si>
    <t>приобретение акций и иных форм участия в капитале</t>
  </si>
  <si>
    <t>Иные выплаты, всего</t>
  </si>
  <si>
    <t>из них:
перечисление денежных обеспечений</t>
  </si>
  <si>
    <t>перечисление денежных средств на депозитные счета</t>
  </si>
  <si>
    <t>Итого</t>
  </si>
  <si>
    <t>Руководитель 
(уполномоченное лицо) Учреждения</t>
  </si>
  <si>
    <t>(должность)</t>
  </si>
  <si>
    <t>(расшифровка подписи)</t>
  </si>
  <si>
    <t>Исполнитель</t>
  </si>
  <si>
    <t>(телефон)</t>
  </si>
  <si>
    <t>Сведения о поступлениях и выплатах учреждения</t>
  </si>
  <si>
    <t>0310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</si>
  <si>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</si>
  <si>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</si>
  <si>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</si>
  <si>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</si>
  <si>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</si>
  <si>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</si>
  <si>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</si>
  <si>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</si>
  <si>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</si>
  <si>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0701</t>
  </si>
  <si>
    <t>0702</t>
  </si>
  <si>
    <t>0703</t>
  </si>
  <si>
    <t>0704</t>
  </si>
  <si>
    <t>0705</t>
  </si>
  <si>
    <t>0706</t>
  </si>
  <si>
    <t>0707</t>
  </si>
  <si>
    <t>0708</t>
  </si>
  <si>
    <t>0801</t>
  </si>
  <si>
    <t>0802</t>
  </si>
  <si>
    <t>0901</t>
  </si>
  <si>
    <t>0902</t>
  </si>
  <si>
    <t>0501</t>
  </si>
  <si>
    <t>0502</t>
  </si>
  <si>
    <t>0803</t>
  </si>
  <si>
    <t>0804</t>
  </si>
  <si>
    <t>0805</t>
  </si>
  <si>
    <t>0806</t>
  </si>
  <si>
    <t>0807</t>
  </si>
  <si>
    <t>0903</t>
  </si>
  <si>
    <t>0904</t>
  </si>
  <si>
    <t>0905</t>
  </si>
  <si>
    <t>0906</t>
  </si>
  <si>
    <t>0907</t>
  </si>
  <si>
    <t>0908</t>
  </si>
  <si>
    <t>16</t>
  </si>
  <si>
    <t>20</t>
  </si>
  <si>
    <t>Приложение № 1 
к изменениям, которые вносятся в Общие требования 
к порядку составления и утверждения отчета о результатах 
деятельности государственного (муниципального) учреждения 
и об использовании закрепленного за ним государственного 
(муниципального) имущества, утвержденные приказом Министерства 
финансов Российской Федерации от 2 ноября 2021 г. № 171н, 
утвержденным приказом Министерства финансов Российской Федерации 
от «____» _____________ 2022 г. № ______</t>
  </si>
  <si>
    <t>0610</t>
  </si>
  <si>
    <t>Субсидии на финансовое обеспечение выполнения государственного (муниципального) задания</t>
  </si>
  <si>
    <t>из них:
гранты, предоставляемые юридическими лицами (операторами), источником финансового обеспечения которых являются субсидии и имущественные взносы, полученные из бюджетов бюджетной системы Российской Федерации</t>
  </si>
  <si>
    <t>Муниципальное общеобразовательное учреждение "Средняя школа № 134 "Дарование" Красноармейского района Волгограда"</t>
  </si>
  <si>
    <t>Красноармейское территориальное управление департамента по образованию администрации Волгограда</t>
  </si>
  <si>
    <t>53812872,69</t>
  </si>
  <si>
    <t>16426058,11</t>
  </si>
  <si>
    <t xml:space="preserve">                                                                                                      на 1  января 2026 г.</t>
  </si>
  <si>
    <t>за  2025 год
(за отчетный
финансовый год)</t>
  </si>
  <si>
    <t>за  2024 год 
(за год, предшествующий 
отчетному)</t>
  </si>
  <si>
    <t>директор</t>
  </si>
  <si>
    <t xml:space="preserve">заместитель директора МКУ Центр Красноармейского района </t>
  </si>
  <si>
    <t>«30»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</si>
</sst>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5">
    <xf numFmtId="0" fontId="0" fillId="0" borderId="0"/>
    <xf numFmtId="0" fontId="8" fillId="0" borderId="0"/>
    <xf numFmtId="0" fontId="1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ont="1"/>
    <xf numFmtId="0" fontId="3" fillId="2" borderId="0" xfId="0" applyFont="1" applyFill="1"/>
    <xf numFmtId="49" fontId="3" fillId="2" borderId="0" xfId="0" applyNumberFormat="1" applyFont="1" applyFill="1"/>
    <xf numFmtId="0" fontId="2" fillId="2" borderId="0" xfId="0" applyNumberFormat="1" applyFont="1" applyFill="1" applyBorder="1" applyAlignment="1"/>
    <xf numFmtId="0" fontId="2" fillId="2" borderId="1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wrapText="1" indent="1"/>
    </xf>
    <xf numFmtId="14" fontId="3" fillId="2" borderId="3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indent="1"/>
    </xf>
    <xf numFmtId="0" fontId="3" fillId="2" borderId="0" xfId="0" applyNumberFormat="1" applyFont="1" applyFill="1" applyAlignment="1">
      <alignment wrapText="1"/>
    </xf>
    <xf numFmtId="0" fontId="3" fillId="2" borderId="5" xfId="0" applyNumberFormat="1" applyFont="1" applyFill="1" applyBorder="1" applyAlignment="1">
      <alignment wrapText="1"/>
    </xf>
    <xf numFmtId="0" fontId="3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/>
    <xf numFmtId="0" fontId="3" fillId="2" borderId="7" xfId="0" applyFont="1" applyFill="1" applyBorder="1"/>
    <xf numFmtId="0" fontId="3" fillId="2" borderId="0" xfId="0" applyNumberFormat="1" applyFont="1" applyFill="1"/>
    <xf numFmtId="0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center" vertical="center"/>
    </xf>
    <xf numFmtId="0" fontId="3" fillId="2" borderId="8" xfId="0" applyNumberFormat="1" applyFont="1" applyFill="1" applyBorder="1" applyAlignment="1">
      <alignment horizontal="center"/>
    </xf>
    <xf numFmtId="0" fontId="4" fillId="0" borderId="0" xfId="0" applyFont="1"/>
    <xf numFmtId="49" fontId="3" fillId="2" borderId="20" xfId="0" applyNumberFormat="1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49" fontId="3" fillId="2" borderId="24" xfId="0" applyNumberFormat="1" applyFont="1" applyFill="1" applyBorder="1" applyAlignment="1">
      <alignment horizontal="center" wrapText="1"/>
    </xf>
    <xf numFmtId="49" fontId="3" fillId="2" borderId="26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6" fillId="2" borderId="0" xfId="0" applyFont="1" applyFill="1" applyBorder="1" applyAlignment="1">
      <alignment horizontal="left" wrapText="1" indent="2"/>
    </xf>
    <xf numFmtId="49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/>
    <xf numFmtId="0" fontId="5" fillId="0" borderId="0" xfId="0" applyFont="1" applyBorder="1"/>
    <xf numFmtId="0" fontId="9" fillId="0" borderId="0" xfId="0" applyFont="1"/>
    <xf numFmtId="0" fontId="3" fillId="2" borderId="7" xfId="0" applyFont="1" applyFill="1" applyBorder="1" applyAlignment="1">
      <alignment horizontal="left" wrapText="1"/>
    </xf>
    <xf numFmtId="4" fontId="3" fillId="2" borderId="22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 wrapText="1" indent="2"/>
    </xf>
    <xf numFmtId="0" fontId="3" fillId="2" borderId="7" xfId="0" applyFont="1" applyFill="1" applyBorder="1" applyAlignment="1">
      <alignment horizontal="left" wrapText="1" indent="2"/>
    </xf>
    <xf numFmtId="0" fontId="2" fillId="2" borderId="25" xfId="0" applyFont="1" applyFill="1" applyBorder="1" applyAlignment="1">
      <alignment horizontal="right" wrapText="1" indent="1"/>
    </xf>
    <xf numFmtId="0" fontId="1" fillId="2" borderId="5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5" xfId="0" applyFont="1" applyBorder="1" applyAlignment="1"/>
    <xf numFmtId="0" fontId="1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top" wrapText="1"/>
    </xf>
    <xf numFmtId="49" fontId="9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vertical="top" wrapText="1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horizontal="center"/>
    </xf>
    <xf numFmtId="49" fontId="3" fillId="2" borderId="29" xfId="0" applyNumberFormat="1" applyFont="1" applyFill="1" applyBorder="1" applyAlignment="1">
      <alignment horizontal="center"/>
    </xf>
    <xf numFmtId="0" fontId="11" fillId="2" borderId="22" xfId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/>
    </xf>
    <xf numFmtId="4" fontId="3" fillId="2" borderId="22" xfId="0" applyNumberFormat="1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left" vertical="center" wrapText="1"/>
    </xf>
    <xf numFmtId="4" fontId="3" fillId="2" borderId="27" xfId="0" applyNumberFormat="1" applyFont="1" applyFill="1" applyBorder="1" applyAlignment="1">
      <alignment horizontal="center" vertical="center" wrapText="1"/>
    </xf>
    <xf numFmtId="4" fontId="3" fillId="2" borderId="28" xfId="0" applyNumberFormat="1" applyFont="1" applyFill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right"/>
    </xf>
    <xf numFmtId="10" fontId="3" fillId="2" borderId="22" xfId="4" applyNumberFormat="1" applyFont="1" applyFill="1" applyBorder="1" applyAlignment="1">
      <alignment horizontal="right"/>
    </xf>
    <xf numFmtId="10" fontId="1" fillId="0" borderId="22" xfId="4" applyNumberFormat="1" applyFont="1" applyBorder="1" applyAlignment="1">
      <alignment horizontal="right"/>
    </xf>
    <xf numFmtId="10" fontId="1" fillId="0" borderId="23" xfId="4" applyNumberFormat="1" applyFont="1" applyBorder="1" applyAlignment="1">
      <alignment horizontal="right"/>
    </xf>
    <xf numFmtId="49" fontId="3" fillId="2" borderId="30" xfId="0" applyNumberFormat="1" applyFont="1" applyFill="1" applyBorder="1" applyAlignment="1">
      <alignment horizontal="center" vertical="center" wrapText="1"/>
    </xf>
    <xf numFmtId="10" fontId="3" fillId="2" borderId="22" xfId="4" applyNumberFormat="1" applyFont="1" applyFill="1" applyBorder="1" applyAlignment="1">
      <alignment horizontal="center" vertical="center" wrapText="1"/>
    </xf>
    <xf numFmtId="10" fontId="4" fillId="0" borderId="23" xfId="4" applyNumberFormat="1" applyFont="1" applyBorder="1"/>
    <xf numFmtId="10" fontId="4" fillId="0" borderId="31" xfId="4" applyNumberFormat="1" applyFont="1" applyBorder="1"/>
    <xf numFmtId="49" fontId="3" fillId="2" borderId="7" xfId="0" applyNumberFormat="1" applyFont="1" applyFill="1" applyBorder="1" applyAlignment="1">
      <alignment horizontal="left" wrapText="1"/>
    </xf>
    <xf numFmtId="49" fontId="3" fillId="2" borderId="19" xfId="0" applyNumberFormat="1" applyFont="1" applyFill="1" applyBorder="1" applyAlignment="1">
      <alignment horizontal="left" wrapText="1"/>
    </xf>
    <xf numFmtId="49" fontId="2" fillId="2" borderId="9" xfId="0" applyNumberFormat="1" applyFont="1" applyFill="1" applyBorder="1" applyAlignment="1">
      <alignment horizontal="right" indent="1"/>
    </xf>
    <xf numFmtId="49" fontId="2" fillId="2" borderId="25" xfId="0" applyNumberFormat="1" applyFont="1" applyFill="1" applyBorder="1" applyAlignment="1">
      <alignment horizontal="right" indent="1"/>
    </xf>
    <xf numFmtId="49" fontId="3" fillId="2" borderId="7" xfId="0" applyNumberFormat="1" applyFont="1" applyFill="1" applyBorder="1" applyAlignment="1">
      <alignment horizontal="left" wrapText="1" indent="2"/>
    </xf>
    <xf numFmtId="49" fontId="3" fillId="2" borderId="19" xfId="0" applyNumberFormat="1" applyFont="1" applyFill="1" applyBorder="1" applyAlignment="1">
      <alignment horizontal="left" wrapText="1" indent="2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2" fillId="2" borderId="0" xfId="0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wrapText="1"/>
    </xf>
    <xf numFmtId="43" fontId="3" fillId="2" borderId="5" xfId="3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vertical="top" wrapText="1"/>
    </xf>
    <xf numFmtId="0" fontId="11" fillId="2" borderId="2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center"/>
    </xf>
    <xf numFmtId="4" fontId="12" fillId="2" borderId="7" xfId="0" applyNumberFormat="1" applyFont="1" applyFill="1" applyBorder="1" applyAlignment="1">
      <alignment horizontal="center"/>
    </xf>
    <xf numFmtId="4" fontId="12" fillId="2" borderId="22" xfId="0" applyNumberFormat="1" applyFont="1" applyFill="1" applyBorder="1" applyAlignment="1">
      <alignment horizontal="right"/>
    </xf>
  </cellXfs>
  <cellStyles count="5">
    <cellStyle name="Обычный" xfId="0" builtinId="0"/>
    <cellStyle name="Обычный 2" xfId="2"/>
    <cellStyle name="Обычный 3" xfId="1"/>
    <cellStyle name="Процентный" xfId="4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H50"/>
  <sheetViews>
    <sheetView showGridLines="0" view="pageBreakPreview" topLeftCell="B28" zoomScale="90" zoomScaleNormal="120" zoomScaleSheetLayoutView="90" workbookViewId="0">
      <selection activeCell="G38" sqref="G38:G47"/>
    </sheetView>
  </sheetViews>
  <sheetFormatPr defaultRowHeight="15" x14ac:dyDescent="0.25"/>
  <cols>
    <col min="1" max="1" width="1.85546875" customWidth="1"/>
    <col min="2" max="2" width="30.85546875" customWidth="1"/>
    <col min="3" max="3" width="57.28515625" customWidth="1"/>
    <col min="4" max="4" width="12.5703125" customWidth="1"/>
    <col min="5" max="6" width="23.5703125" customWidth="1"/>
    <col min="7" max="7" width="24" customWidth="1"/>
    <col min="8" max="8" width="23.5703125" customWidth="1"/>
    <col min="9" max="9" width="11.42578125" customWidth="1"/>
  </cols>
  <sheetData>
    <row r="1" spans="2:8" ht="102" customHeight="1" x14ac:dyDescent="0.25">
      <c r="B1" s="1"/>
      <c r="C1" s="1"/>
      <c r="D1" s="85" t="s">
        <v>170</v>
      </c>
      <c r="E1" s="85"/>
      <c r="F1" s="85"/>
      <c r="G1" s="85"/>
      <c r="H1" s="85"/>
    </row>
    <row r="2" spans="2:8" x14ac:dyDescent="0.25">
      <c r="B2" s="86" t="s">
        <v>132</v>
      </c>
      <c r="C2" s="86"/>
      <c r="D2" s="86"/>
      <c r="E2" s="86"/>
      <c r="F2" s="86"/>
      <c r="G2" s="86"/>
      <c r="H2" s="86"/>
    </row>
    <row r="3" spans="2:8" ht="15.75" thickBot="1" x14ac:dyDescent="0.3">
      <c r="B3" s="2"/>
      <c r="C3" s="2"/>
      <c r="D3" s="3"/>
      <c r="E3" s="4"/>
      <c r="F3" s="2"/>
      <c r="G3" s="5"/>
      <c r="H3" s="6" t="s">
        <v>0</v>
      </c>
    </row>
    <row r="4" spans="2:8" x14ac:dyDescent="0.25">
      <c r="B4" s="87" t="s">
        <v>178</v>
      </c>
      <c r="C4" s="87"/>
      <c r="D4" s="87"/>
      <c r="E4" s="87"/>
      <c r="F4" s="87"/>
      <c r="G4" s="7" t="s">
        <v>1</v>
      </c>
      <c r="H4" s="8">
        <v>46023</v>
      </c>
    </row>
    <row r="5" spans="2:8" x14ac:dyDescent="0.25">
      <c r="B5" s="9"/>
      <c r="C5" s="9"/>
      <c r="D5" s="9"/>
      <c r="E5" s="9"/>
      <c r="F5" s="9"/>
      <c r="G5" s="10" t="s">
        <v>2</v>
      </c>
      <c r="H5" s="62">
        <v>3448902790</v>
      </c>
    </row>
    <row r="6" spans="2:8" ht="26.25" customHeight="1" x14ac:dyDescent="0.25">
      <c r="B6" s="11" t="s">
        <v>3</v>
      </c>
      <c r="C6" s="102" t="s">
        <v>174</v>
      </c>
      <c r="D6" s="102"/>
      <c r="E6" s="102"/>
      <c r="F6" s="102"/>
      <c r="G6" s="10" t="s">
        <v>4</v>
      </c>
      <c r="H6" s="13">
        <v>344801001</v>
      </c>
    </row>
    <row r="7" spans="2:8" ht="25.5" customHeight="1" x14ac:dyDescent="0.25">
      <c r="B7" s="11" t="s">
        <v>5</v>
      </c>
      <c r="C7" s="101" t="s">
        <v>175</v>
      </c>
      <c r="D7" s="101"/>
      <c r="E7" s="101"/>
      <c r="F7" s="101"/>
      <c r="G7" s="10" t="s">
        <v>6</v>
      </c>
      <c r="H7" s="13">
        <v>763</v>
      </c>
    </row>
    <row r="8" spans="2:8" x14ac:dyDescent="0.25">
      <c r="B8" s="11" t="s">
        <v>7</v>
      </c>
      <c r="C8" s="12"/>
      <c r="D8" s="14"/>
      <c r="E8" s="14"/>
      <c r="F8" s="15"/>
      <c r="G8" s="10" t="s">
        <v>8</v>
      </c>
      <c r="H8" s="13">
        <v>18701000001</v>
      </c>
    </row>
    <row r="9" spans="2:8" x14ac:dyDescent="0.25">
      <c r="B9" s="16" t="s">
        <v>9</v>
      </c>
      <c r="C9" s="16"/>
      <c r="D9" s="9"/>
      <c r="E9" s="17"/>
      <c r="F9" s="18"/>
      <c r="G9" s="10"/>
      <c r="H9" s="13"/>
    </row>
    <row r="10" spans="2:8" ht="15.75" thickBot="1" x14ac:dyDescent="0.3">
      <c r="B10" s="19" t="s">
        <v>10</v>
      </c>
      <c r="C10" s="19"/>
      <c r="D10" s="20"/>
      <c r="E10" s="17"/>
      <c r="F10" s="2"/>
      <c r="G10" s="10" t="s">
        <v>11</v>
      </c>
      <c r="H10" s="21">
        <v>383</v>
      </c>
    </row>
    <row r="11" spans="2:8" ht="2.25" customHeight="1" x14ac:dyDescent="0.25">
      <c r="B11" s="19"/>
      <c r="C11" s="19"/>
      <c r="D11" s="20"/>
      <c r="E11" s="17"/>
      <c r="F11" s="2"/>
      <c r="G11" s="10"/>
      <c r="H11" s="9"/>
    </row>
    <row r="12" spans="2:8" x14ac:dyDescent="0.25">
      <c r="B12" s="88" t="s">
        <v>12</v>
      </c>
      <c r="C12" s="88"/>
      <c r="D12" s="88"/>
      <c r="E12" s="88"/>
      <c r="F12" s="88"/>
      <c r="G12" s="88"/>
      <c r="H12" s="88"/>
    </row>
    <row r="13" spans="2:8" ht="2.25" customHeight="1" x14ac:dyDescent="0.25">
      <c r="B13" s="2"/>
      <c r="C13" s="2"/>
      <c r="D13" s="2"/>
      <c r="E13" s="2"/>
      <c r="F13" s="2"/>
      <c r="G13" s="2"/>
      <c r="H13" s="22"/>
    </row>
    <row r="14" spans="2:8" ht="15" customHeight="1" x14ac:dyDescent="0.25">
      <c r="B14" s="89" t="s">
        <v>13</v>
      </c>
      <c r="C14" s="90"/>
      <c r="D14" s="81" t="s">
        <v>14</v>
      </c>
      <c r="E14" s="96" t="s">
        <v>15</v>
      </c>
      <c r="F14" s="97"/>
      <c r="G14" s="81" t="s">
        <v>16</v>
      </c>
      <c r="H14" s="98" t="s">
        <v>17</v>
      </c>
    </row>
    <row r="15" spans="2:8" ht="15" customHeight="1" x14ac:dyDescent="0.25">
      <c r="B15" s="91"/>
      <c r="C15" s="92"/>
      <c r="D15" s="95"/>
      <c r="E15" s="81" t="s">
        <v>179</v>
      </c>
      <c r="F15" s="81" t="s">
        <v>180</v>
      </c>
      <c r="G15" s="95"/>
      <c r="H15" s="99"/>
    </row>
    <row r="16" spans="2:8" ht="25.5" customHeight="1" thickBot="1" x14ac:dyDescent="0.3">
      <c r="B16" s="93"/>
      <c r="C16" s="94"/>
      <c r="D16" s="82"/>
      <c r="E16" s="82"/>
      <c r="F16" s="82"/>
      <c r="G16" s="82"/>
      <c r="H16" s="100"/>
    </row>
    <row r="17" spans="2:8" ht="12" customHeight="1" thickBot="1" x14ac:dyDescent="0.3">
      <c r="B17" s="83">
        <v>1</v>
      </c>
      <c r="C17" s="84"/>
      <c r="D17" s="50" t="s">
        <v>18</v>
      </c>
      <c r="E17" s="50" t="s">
        <v>19</v>
      </c>
      <c r="F17" s="71" t="s">
        <v>20</v>
      </c>
      <c r="G17" s="51" t="s">
        <v>21</v>
      </c>
      <c r="H17" s="52">
        <v>6</v>
      </c>
    </row>
    <row r="18" spans="2:8" x14ac:dyDescent="0.25">
      <c r="B18" s="75" t="s">
        <v>172</v>
      </c>
      <c r="C18" s="76"/>
      <c r="D18" s="23" t="s">
        <v>22</v>
      </c>
      <c r="E18" s="63">
        <v>60443314.189999998</v>
      </c>
      <c r="F18" s="63" t="s">
        <v>176</v>
      </c>
      <c r="G18" s="72">
        <f>(E18-F18)/F18</f>
        <v>0.12321292598884299</v>
      </c>
      <c r="H18" s="73">
        <f>E18/$E$48</f>
        <v>0.73357361957697831</v>
      </c>
    </row>
    <row r="19" spans="2:8" ht="27.2" customHeight="1" x14ac:dyDescent="0.25">
      <c r="B19" s="75" t="s">
        <v>23</v>
      </c>
      <c r="C19" s="76"/>
      <c r="D19" s="24" t="s">
        <v>24</v>
      </c>
      <c r="E19" s="63">
        <v>0</v>
      </c>
      <c r="F19" s="63">
        <v>0</v>
      </c>
      <c r="G19" s="72"/>
      <c r="H19" s="73">
        <f t="shared" ref="H19:H47" si="0">E19/$E$48</f>
        <v>0</v>
      </c>
    </row>
    <row r="20" spans="2:8" x14ac:dyDescent="0.25">
      <c r="B20" s="75" t="s">
        <v>25</v>
      </c>
      <c r="C20" s="76"/>
      <c r="D20" s="24" t="s">
        <v>26</v>
      </c>
      <c r="E20" s="63">
        <v>19473189.149999999</v>
      </c>
      <c r="F20" s="63" t="s">
        <v>177</v>
      </c>
      <c r="G20" s="72">
        <f t="shared" ref="G20:G47" si="1">(E20-F20)/F20</f>
        <v>0.18550592111597</v>
      </c>
      <c r="H20" s="73">
        <f t="shared" si="0"/>
        <v>0.23633743518048214</v>
      </c>
    </row>
    <row r="21" spans="2:8" x14ac:dyDescent="0.25">
      <c r="B21" s="75" t="s">
        <v>27</v>
      </c>
      <c r="C21" s="76"/>
      <c r="D21" s="24" t="s">
        <v>28</v>
      </c>
      <c r="E21" s="63"/>
      <c r="F21" s="63"/>
      <c r="G21" s="72"/>
      <c r="H21" s="73">
        <f t="shared" si="0"/>
        <v>0</v>
      </c>
    </row>
    <row r="22" spans="2:8" x14ac:dyDescent="0.25">
      <c r="B22" s="75" t="s">
        <v>29</v>
      </c>
      <c r="C22" s="76"/>
      <c r="D22" s="24" t="s">
        <v>30</v>
      </c>
      <c r="E22" s="63"/>
      <c r="F22" s="63"/>
      <c r="G22" s="72"/>
      <c r="H22" s="73">
        <f t="shared" si="0"/>
        <v>0</v>
      </c>
    </row>
    <row r="23" spans="2:8" ht="26.25" customHeight="1" x14ac:dyDescent="0.25">
      <c r="B23" s="79" t="s">
        <v>31</v>
      </c>
      <c r="C23" s="80"/>
      <c r="D23" s="61" t="s">
        <v>155</v>
      </c>
      <c r="E23" s="63"/>
      <c r="F23" s="63"/>
      <c r="G23" s="72"/>
      <c r="H23" s="73">
        <f t="shared" si="0"/>
        <v>0</v>
      </c>
    </row>
    <row r="24" spans="2:8" x14ac:dyDescent="0.25">
      <c r="B24" s="79" t="s">
        <v>32</v>
      </c>
      <c r="C24" s="80"/>
      <c r="D24" s="61" t="s">
        <v>156</v>
      </c>
      <c r="E24" s="63"/>
      <c r="F24" s="63"/>
      <c r="G24" s="72"/>
      <c r="H24" s="73">
        <f t="shared" si="0"/>
        <v>0</v>
      </c>
    </row>
    <row r="25" spans="2:8" ht="27.75" customHeight="1" x14ac:dyDescent="0.25">
      <c r="B25" s="75" t="s">
        <v>33</v>
      </c>
      <c r="C25" s="76"/>
      <c r="D25" s="24" t="s">
        <v>34</v>
      </c>
      <c r="E25" s="63"/>
      <c r="F25" s="63"/>
      <c r="G25" s="72"/>
      <c r="H25" s="73">
        <f t="shared" si="0"/>
        <v>0</v>
      </c>
    </row>
    <row r="26" spans="2:8" ht="51" customHeight="1" x14ac:dyDescent="0.25">
      <c r="B26" s="79" t="s">
        <v>173</v>
      </c>
      <c r="C26" s="80"/>
      <c r="D26" s="24" t="s">
        <v>171</v>
      </c>
      <c r="E26" s="63"/>
      <c r="F26" s="63"/>
      <c r="G26" s="72"/>
      <c r="H26" s="73">
        <f t="shared" si="0"/>
        <v>0</v>
      </c>
    </row>
    <row r="27" spans="2:8" ht="28.5" customHeight="1" x14ac:dyDescent="0.25">
      <c r="B27" s="75" t="s">
        <v>35</v>
      </c>
      <c r="C27" s="76"/>
      <c r="D27" s="24" t="s">
        <v>36</v>
      </c>
      <c r="E27" s="63">
        <v>644398</v>
      </c>
      <c r="F27" s="63">
        <v>709705</v>
      </c>
      <c r="G27" s="72">
        <f t="shared" si="1"/>
        <v>-9.2019923771144346E-2</v>
      </c>
      <c r="H27" s="73">
        <f t="shared" si="0"/>
        <v>7.8207719024509324E-3</v>
      </c>
    </row>
    <row r="28" spans="2:8" ht="28.5" customHeight="1" x14ac:dyDescent="0.25">
      <c r="B28" s="75" t="s">
        <v>37</v>
      </c>
      <c r="C28" s="76"/>
      <c r="D28" s="24" t="s">
        <v>38</v>
      </c>
      <c r="E28" s="63">
        <f>E29</f>
        <v>1834180.6</v>
      </c>
      <c r="F28" s="63">
        <f>F29</f>
        <v>1825595.6</v>
      </c>
      <c r="G28" s="72">
        <f t="shared" si="1"/>
        <v>4.7025748747422484E-3</v>
      </c>
      <c r="H28" s="73">
        <f t="shared" si="0"/>
        <v>2.2260634111993818E-2</v>
      </c>
    </row>
    <row r="29" spans="2:8" ht="27.2" customHeight="1" x14ac:dyDescent="0.25">
      <c r="B29" s="79" t="s">
        <v>39</v>
      </c>
      <c r="C29" s="80"/>
      <c r="D29" s="61" t="s">
        <v>151</v>
      </c>
      <c r="E29" s="63">
        <v>1834180.6</v>
      </c>
      <c r="F29" s="63">
        <v>1825595.6</v>
      </c>
      <c r="G29" s="72">
        <f t="shared" si="1"/>
        <v>4.7025748747422484E-3</v>
      </c>
      <c r="H29" s="73">
        <f t="shared" si="0"/>
        <v>2.2260634111993818E-2</v>
      </c>
    </row>
    <row r="30" spans="2:8" ht="39.75" customHeight="1" x14ac:dyDescent="0.25">
      <c r="B30" s="79" t="s">
        <v>40</v>
      </c>
      <c r="C30" s="80"/>
      <c r="D30" s="61" t="s">
        <v>152</v>
      </c>
      <c r="E30" s="63"/>
      <c r="F30" s="63"/>
      <c r="G30" s="72"/>
      <c r="H30" s="73">
        <f t="shared" si="0"/>
        <v>0</v>
      </c>
    </row>
    <row r="31" spans="2:8" ht="27.2" customHeight="1" x14ac:dyDescent="0.25">
      <c r="B31" s="79" t="s">
        <v>41</v>
      </c>
      <c r="C31" s="80"/>
      <c r="D31" s="61" t="s">
        <v>157</v>
      </c>
      <c r="E31" s="63"/>
      <c r="F31" s="63"/>
      <c r="G31" s="72"/>
      <c r="H31" s="73">
        <f t="shared" si="0"/>
        <v>0</v>
      </c>
    </row>
    <row r="32" spans="2:8" ht="15" customHeight="1" x14ac:dyDescent="0.25">
      <c r="B32" s="79" t="s">
        <v>42</v>
      </c>
      <c r="C32" s="80"/>
      <c r="D32" s="61" t="s">
        <v>158</v>
      </c>
      <c r="E32" s="63"/>
      <c r="F32" s="63"/>
      <c r="G32" s="72"/>
      <c r="H32" s="73">
        <f t="shared" si="0"/>
        <v>0</v>
      </c>
    </row>
    <row r="33" spans="2:8" ht="26.25" customHeight="1" x14ac:dyDescent="0.25">
      <c r="B33" s="79" t="s">
        <v>43</v>
      </c>
      <c r="C33" s="80"/>
      <c r="D33" s="61" t="s">
        <v>159</v>
      </c>
      <c r="E33" s="63"/>
      <c r="F33" s="63"/>
      <c r="G33" s="72"/>
      <c r="H33" s="73">
        <f t="shared" si="0"/>
        <v>0</v>
      </c>
    </row>
    <row r="34" spans="2:8" ht="25.5" customHeight="1" x14ac:dyDescent="0.25">
      <c r="B34" s="79" t="s">
        <v>44</v>
      </c>
      <c r="C34" s="80"/>
      <c r="D34" s="61" t="s">
        <v>160</v>
      </c>
      <c r="E34" s="63"/>
      <c r="F34" s="63"/>
      <c r="G34" s="72"/>
      <c r="H34" s="73">
        <f t="shared" si="0"/>
        <v>0</v>
      </c>
    </row>
    <row r="35" spans="2:8" ht="27.2" customHeight="1" x14ac:dyDescent="0.25">
      <c r="B35" s="79" t="s">
        <v>45</v>
      </c>
      <c r="C35" s="80"/>
      <c r="D35" s="61" t="s">
        <v>161</v>
      </c>
      <c r="E35" s="63"/>
      <c r="F35" s="63"/>
      <c r="G35" s="72"/>
      <c r="H35" s="73">
        <f t="shared" si="0"/>
        <v>0</v>
      </c>
    </row>
    <row r="36" spans="2:8" x14ac:dyDescent="0.25">
      <c r="B36" s="75" t="s">
        <v>46</v>
      </c>
      <c r="C36" s="76"/>
      <c r="D36" s="61" t="s">
        <v>47</v>
      </c>
      <c r="E36" s="63">
        <f>SUM(E37:E47)</f>
        <v>621.20000000000005</v>
      </c>
      <c r="F36" s="63">
        <f>F37</f>
        <v>0</v>
      </c>
      <c r="G36" s="72"/>
      <c r="H36" s="73">
        <f t="shared" si="0"/>
        <v>7.5392280947528067E-6</v>
      </c>
    </row>
    <row r="37" spans="2:8" ht="24.75" customHeight="1" x14ac:dyDescent="0.25">
      <c r="B37" s="79" t="s">
        <v>48</v>
      </c>
      <c r="C37" s="80"/>
      <c r="D37" s="61" t="s">
        <v>153</v>
      </c>
      <c r="E37" s="63"/>
      <c r="F37" s="63"/>
      <c r="G37" s="72"/>
      <c r="H37" s="73">
        <f t="shared" si="0"/>
        <v>0</v>
      </c>
    </row>
    <row r="38" spans="2:8" ht="27.75" customHeight="1" x14ac:dyDescent="0.25">
      <c r="B38" s="79" t="s">
        <v>49</v>
      </c>
      <c r="C38" s="80"/>
      <c r="D38" s="61" t="s">
        <v>154</v>
      </c>
      <c r="E38" s="64"/>
      <c r="F38" s="64"/>
      <c r="G38" s="72"/>
      <c r="H38" s="73">
        <f t="shared" si="0"/>
        <v>0</v>
      </c>
    </row>
    <row r="39" spans="2:8" x14ac:dyDescent="0.25">
      <c r="B39" s="79" t="s">
        <v>50</v>
      </c>
      <c r="C39" s="80"/>
      <c r="D39" s="61" t="s">
        <v>162</v>
      </c>
      <c r="E39" s="64"/>
      <c r="F39" s="64"/>
      <c r="G39" s="72"/>
      <c r="H39" s="73">
        <f t="shared" si="0"/>
        <v>0</v>
      </c>
    </row>
    <row r="40" spans="2:8" x14ac:dyDescent="0.25">
      <c r="B40" s="79" t="s">
        <v>51</v>
      </c>
      <c r="C40" s="80"/>
      <c r="D40" s="61" t="s">
        <v>163</v>
      </c>
      <c r="E40" s="64"/>
      <c r="F40" s="64"/>
      <c r="G40" s="72"/>
      <c r="H40" s="73">
        <f t="shared" si="0"/>
        <v>0</v>
      </c>
    </row>
    <row r="41" spans="2:8" x14ac:dyDescent="0.25">
      <c r="B41" s="79" t="s">
        <v>52</v>
      </c>
      <c r="C41" s="80"/>
      <c r="D41" s="61" t="s">
        <v>164</v>
      </c>
      <c r="E41" s="64"/>
      <c r="F41" s="64"/>
      <c r="G41" s="72"/>
      <c r="H41" s="73">
        <f t="shared" si="0"/>
        <v>0</v>
      </c>
    </row>
    <row r="42" spans="2:8" x14ac:dyDescent="0.25">
      <c r="B42" s="79" t="s">
        <v>53</v>
      </c>
      <c r="C42" s="80"/>
      <c r="D42" s="61" t="s">
        <v>165</v>
      </c>
      <c r="E42" s="64"/>
      <c r="F42" s="64"/>
      <c r="G42" s="72"/>
      <c r="H42" s="73">
        <f t="shared" si="0"/>
        <v>0</v>
      </c>
    </row>
    <row r="43" spans="2:8" ht="27.2" customHeight="1" x14ac:dyDescent="0.25">
      <c r="B43" s="79" t="s">
        <v>54</v>
      </c>
      <c r="C43" s="80"/>
      <c r="D43" s="61" t="s">
        <v>166</v>
      </c>
      <c r="E43" s="64"/>
      <c r="F43" s="64"/>
      <c r="G43" s="72"/>
      <c r="H43" s="73">
        <f t="shared" si="0"/>
        <v>0</v>
      </c>
    </row>
    <row r="44" spans="2:8" x14ac:dyDescent="0.25">
      <c r="B44" s="79" t="s">
        <v>55</v>
      </c>
      <c r="C44" s="80"/>
      <c r="D44" s="61" t="s">
        <v>167</v>
      </c>
      <c r="E44" s="64"/>
      <c r="F44" s="64"/>
      <c r="G44" s="72"/>
      <c r="H44" s="73">
        <f t="shared" si="0"/>
        <v>0</v>
      </c>
    </row>
    <row r="45" spans="2:8" x14ac:dyDescent="0.25">
      <c r="B45" s="75" t="s">
        <v>56</v>
      </c>
      <c r="C45" s="76"/>
      <c r="D45" s="24" t="s">
        <v>57</v>
      </c>
      <c r="E45" s="63">
        <v>621.20000000000005</v>
      </c>
      <c r="F45" s="63"/>
      <c r="G45" s="72"/>
      <c r="H45" s="73">
        <f t="shared" si="0"/>
        <v>7.5392280947528067E-6</v>
      </c>
    </row>
    <row r="46" spans="2:8" x14ac:dyDescent="0.25">
      <c r="B46" s="75" t="s">
        <v>58</v>
      </c>
      <c r="C46" s="76"/>
      <c r="D46" s="25" t="s">
        <v>59</v>
      </c>
      <c r="E46" s="64"/>
      <c r="F46" s="64"/>
      <c r="G46" s="72"/>
      <c r="H46" s="73">
        <f t="shared" si="0"/>
        <v>0</v>
      </c>
    </row>
    <row r="47" spans="2:8" x14ac:dyDescent="0.25">
      <c r="B47" s="75" t="s">
        <v>60</v>
      </c>
      <c r="C47" s="76"/>
      <c r="D47" s="25" t="s">
        <v>61</v>
      </c>
      <c r="E47" s="64"/>
      <c r="F47" s="64"/>
      <c r="G47" s="72"/>
      <c r="H47" s="73">
        <f t="shared" si="0"/>
        <v>0</v>
      </c>
    </row>
    <row r="48" spans="2:8" ht="15.75" thickBot="1" x14ac:dyDescent="0.3">
      <c r="B48" s="77" t="s">
        <v>62</v>
      </c>
      <c r="C48" s="78"/>
      <c r="D48" s="26"/>
      <c r="E48" s="65">
        <f>E18+E20+E27+E28+E36</f>
        <v>82395703.140000001</v>
      </c>
      <c r="F48" s="65">
        <f>F18+F20+F27+F28+F36+F45</f>
        <v>72774231.399999991</v>
      </c>
      <c r="G48" s="66" t="s">
        <v>64</v>
      </c>
      <c r="H48" s="74">
        <f>H18+H20+H27+H28</f>
        <v>0.99999246077190518</v>
      </c>
    </row>
    <row r="50" spans="2:3" x14ac:dyDescent="0.25">
      <c r="B50" s="27"/>
      <c r="C50" s="27"/>
    </row>
  </sheetData>
  <mergeCells count="45">
    <mergeCell ref="D1:H1"/>
    <mergeCell ref="B2:H2"/>
    <mergeCell ref="B4:F4"/>
    <mergeCell ref="B12:H12"/>
    <mergeCell ref="B14:C16"/>
    <mergeCell ref="D14:D16"/>
    <mergeCell ref="E14:F14"/>
    <mergeCell ref="G14:G16"/>
    <mergeCell ref="H14:H16"/>
    <mergeCell ref="E15:E16"/>
    <mergeCell ref="C7:F7"/>
    <mergeCell ref="C6:F6"/>
    <mergeCell ref="B28:C28"/>
    <mergeCell ref="F15:F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6:C26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1:C41"/>
    <mergeCell ref="B42:C42"/>
    <mergeCell ref="B43:C43"/>
    <mergeCell ref="B44:C44"/>
    <mergeCell ref="B45:C45"/>
    <mergeCell ref="B46:C46"/>
  </mergeCells>
  <pageMargins left="0.62992125984251968" right="0.43307086614173229" top="0.55118110236220474" bottom="0.55118110236220474" header="0.31496062992125984" footer="0.31496062992125984"/>
  <pageSetup paperSize="8" scale="64" orientation="landscape" r:id="rId1"/>
  <headerFooter differentFirst="1">
    <oddHeader>&amp;C&amp;"Times New Roman,обычный"&amp;10&amp;P</oddHeader>
  </headerFooter>
  <rowBreaks count="1" manualBreakCount="1">
    <brk id="3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45"/>
  <sheetViews>
    <sheetView showGridLines="0" tabSelected="1" view="pageBreakPreview" topLeftCell="A34" zoomScale="130" zoomScaleNormal="130" zoomScaleSheetLayoutView="130" workbookViewId="0">
      <selection activeCell="B45" sqref="B45"/>
    </sheetView>
  </sheetViews>
  <sheetFormatPr defaultColWidth="9.140625" defaultRowHeight="15" x14ac:dyDescent="0.25"/>
  <cols>
    <col min="1" max="1" width="1" style="28" customWidth="1"/>
    <col min="2" max="2" width="23" style="2" customWidth="1"/>
    <col min="3" max="3" width="4.85546875" style="3" customWidth="1"/>
    <col min="4" max="5" width="11.5703125" style="2" customWidth="1"/>
    <col min="6" max="6" width="12.7109375" style="2" customWidth="1"/>
    <col min="7" max="7" width="10" style="2" customWidth="1"/>
    <col min="8" max="8" width="12.5703125" style="28" customWidth="1"/>
    <col min="9" max="9" width="9.85546875" style="28" customWidth="1"/>
    <col min="10" max="10" width="10" style="28" hidden="1" customWidth="1"/>
    <col min="11" max="11" width="9" style="28" hidden="1" customWidth="1"/>
    <col min="12" max="12" width="11.42578125" style="28" hidden="1" customWidth="1"/>
    <col min="13" max="13" width="10.85546875" style="28" hidden="1" customWidth="1"/>
    <col min="14" max="14" width="11.85546875" style="28" hidden="1" customWidth="1"/>
    <col min="15" max="15" width="10.5703125" style="28" hidden="1" customWidth="1"/>
    <col min="16" max="16" width="13.28515625" style="28" customWidth="1"/>
    <col min="17" max="17" width="10" style="28" customWidth="1"/>
    <col min="18" max="18" width="10.140625" style="28" customWidth="1"/>
    <col min="19" max="19" width="10" style="28" customWidth="1"/>
    <col min="20" max="20" width="10.42578125" style="28" customWidth="1"/>
    <col min="21" max="21" width="10" style="28" customWidth="1"/>
    <col min="22" max="16384" width="9.140625" style="28"/>
  </cols>
  <sheetData>
    <row r="1" spans="1:21" ht="19.5" customHeight="1" x14ac:dyDescent="0.25">
      <c r="B1" s="86" t="s">
        <v>65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ht="7.5" customHeight="1" x14ac:dyDescent="0.25">
      <c r="B2" s="29"/>
      <c r="C2" s="30"/>
      <c r="D2" s="31"/>
      <c r="E2" s="32"/>
      <c r="F2" s="32"/>
      <c r="G2" s="32"/>
    </row>
    <row r="3" spans="1:21" x14ac:dyDescent="0.25">
      <c r="A3" s="33"/>
      <c r="B3" s="112" t="s">
        <v>13</v>
      </c>
      <c r="C3" s="113" t="s">
        <v>14</v>
      </c>
      <c r="D3" s="114" t="s">
        <v>66</v>
      </c>
      <c r="E3" s="114" t="s">
        <v>67</v>
      </c>
      <c r="F3" s="115" t="s">
        <v>68</v>
      </c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x14ac:dyDescent="0.25">
      <c r="A4" s="33"/>
      <c r="B4" s="112"/>
      <c r="C4" s="113"/>
      <c r="D4" s="114"/>
      <c r="E4" s="114"/>
      <c r="F4" s="106" t="s">
        <v>69</v>
      </c>
      <c r="G4" s="105" t="s">
        <v>70</v>
      </c>
      <c r="H4" s="106" t="s">
        <v>71</v>
      </c>
      <c r="I4" s="105" t="s">
        <v>72</v>
      </c>
      <c r="J4" s="107" t="s">
        <v>73</v>
      </c>
      <c r="K4" s="107"/>
      <c r="L4" s="107"/>
      <c r="M4" s="107"/>
      <c r="N4" s="107" t="s">
        <v>74</v>
      </c>
      <c r="O4" s="105" t="s">
        <v>70</v>
      </c>
      <c r="P4" s="104" t="s">
        <v>75</v>
      </c>
      <c r="Q4" s="105" t="s">
        <v>70</v>
      </c>
      <c r="R4" s="108" t="s">
        <v>76</v>
      </c>
      <c r="S4" s="108"/>
      <c r="T4" s="108"/>
      <c r="U4" s="109"/>
    </row>
    <row r="5" spans="1:21" x14ac:dyDescent="0.25">
      <c r="A5" s="33"/>
      <c r="B5" s="112"/>
      <c r="C5" s="113"/>
      <c r="D5" s="114"/>
      <c r="E5" s="114"/>
      <c r="F5" s="106"/>
      <c r="G5" s="106"/>
      <c r="H5" s="106"/>
      <c r="I5" s="106"/>
      <c r="J5" s="104" t="s">
        <v>77</v>
      </c>
      <c r="K5" s="104"/>
      <c r="L5" s="104"/>
      <c r="M5" s="104"/>
      <c r="N5" s="104"/>
      <c r="O5" s="106"/>
      <c r="P5" s="104"/>
      <c r="Q5" s="106"/>
      <c r="R5" s="104" t="s">
        <v>78</v>
      </c>
      <c r="S5" s="104" t="s">
        <v>72</v>
      </c>
      <c r="T5" s="104" t="s">
        <v>79</v>
      </c>
      <c r="U5" s="110" t="s">
        <v>72</v>
      </c>
    </row>
    <row r="6" spans="1:21" ht="102.95" customHeight="1" x14ac:dyDescent="0.25">
      <c r="A6" s="33"/>
      <c r="B6" s="112"/>
      <c r="C6" s="113"/>
      <c r="D6" s="114"/>
      <c r="E6" s="114"/>
      <c r="F6" s="107"/>
      <c r="G6" s="107"/>
      <c r="H6" s="107"/>
      <c r="I6" s="107"/>
      <c r="J6" s="60" t="s">
        <v>80</v>
      </c>
      <c r="K6" s="60" t="s">
        <v>70</v>
      </c>
      <c r="L6" s="60" t="s">
        <v>81</v>
      </c>
      <c r="M6" s="60" t="s">
        <v>72</v>
      </c>
      <c r="N6" s="104"/>
      <c r="O6" s="107"/>
      <c r="P6" s="104"/>
      <c r="Q6" s="107"/>
      <c r="R6" s="104"/>
      <c r="S6" s="104"/>
      <c r="T6" s="104"/>
      <c r="U6" s="110"/>
    </row>
    <row r="7" spans="1:21" s="34" customFormat="1" ht="11.25" customHeight="1" thickBot="1" x14ac:dyDescent="0.25">
      <c r="B7" s="56">
        <v>1</v>
      </c>
      <c r="C7" s="50" t="s">
        <v>18</v>
      </c>
      <c r="D7" s="50" t="s">
        <v>19</v>
      </c>
      <c r="E7" s="51" t="s">
        <v>20</v>
      </c>
      <c r="F7" s="51" t="s">
        <v>21</v>
      </c>
      <c r="G7" s="51" t="s">
        <v>82</v>
      </c>
      <c r="H7" s="51" t="s">
        <v>83</v>
      </c>
      <c r="I7" s="51" t="s">
        <v>84</v>
      </c>
      <c r="J7" s="51" t="s">
        <v>85</v>
      </c>
      <c r="K7" s="51" t="s">
        <v>86</v>
      </c>
      <c r="L7" s="51" t="s">
        <v>87</v>
      </c>
      <c r="M7" s="51" t="s">
        <v>88</v>
      </c>
      <c r="N7" s="51" t="s">
        <v>89</v>
      </c>
      <c r="O7" s="50" t="s">
        <v>90</v>
      </c>
      <c r="P7" s="51" t="s">
        <v>91</v>
      </c>
      <c r="Q7" s="51" t="s">
        <v>168</v>
      </c>
      <c r="R7" s="51" t="s">
        <v>92</v>
      </c>
      <c r="S7" s="51" t="s">
        <v>93</v>
      </c>
      <c r="T7" s="51" t="s">
        <v>94</v>
      </c>
      <c r="U7" s="50" t="s">
        <v>169</v>
      </c>
    </row>
    <row r="8" spans="1:21" ht="39.75" customHeight="1" x14ac:dyDescent="0.25">
      <c r="B8" s="35" t="s">
        <v>95</v>
      </c>
      <c r="C8" s="57" t="s">
        <v>22</v>
      </c>
      <c r="D8" s="36">
        <f>F8+H8+P8</f>
        <v>41143265.649999999</v>
      </c>
      <c r="E8" s="68">
        <f>D8/$D$39</f>
        <v>0.51924788199644722</v>
      </c>
      <c r="F8" s="36">
        <v>37036196.560000002</v>
      </c>
      <c r="G8" s="68">
        <f>F8/$D$39</f>
        <v>0.46741468663618602</v>
      </c>
      <c r="H8" s="67">
        <v>3242426.11</v>
      </c>
      <c r="I8" s="69">
        <f>H8/$D$39</f>
        <v>4.0920983386924688E-2</v>
      </c>
      <c r="J8" s="67"/>
      <c r="K8" s="67"/>
      <c r="L8" s="67"/>
      <c r="M8" s="67"/>
      <c r="N8" s="67"/>
      <c r="O8" s="67"/>
      <c r="P8" s="67">
        <f>R8+T8</f>
        <v>864642.98</v>
      </c>
      <c r="Q8" s="69">
        <f>P8/$D$39</f>
        <v>1.0912211973336552E-2</v>
      </c>
      <c r="R8" s="67">
        <v>864642.98</v>
      </c>
      <c r="S8" s="69">
        <f>R8/$D$39</f>
        <v>1.0912211973336552E-2</v>
      </c>
      <c r="T8" s="67"/>
      <c r="U8" s="70">
        <f>T8/$D$39</f>
        <v>0</v>
      </c>
    </row>
    <row r="9" spans="1:21" ht="30" customHeight="1" x14ac:dyDescent="0.25">
      <c r="B9" s="35" t="s">
        <v>96</v>
      </c>
      <c r="C9" s="58" t="s">
        <v>24</v>
      </c>
      <c r="D9" s="36">
        <f t="shared" ref="D9:D20" si="0">F9+H9+P9</f>
        <v>12223698.249999998</v>
      </c>
      <c r="E9" s="68">
        <f t="shared" ref="E9:E38" si="1">D9/$D$39</f>
        <v>0.15426897515793517</v>
      </c>
      <c r="F9" s="36">
        <v>10983363.279999999</v>
      </c>
      <c r="G9" s="68">
        <f t="shared" ref="G9:G38" si="2">F9/$D$39</f>
        <v>0.13861534883625726</v>
      </c>
      <c r="H9" s="67">
        <v>979212.69</v>
      </c>
      <c r="I9" s="69">
        <f t="shared" ref="I9:I38" si="3">H9/$D$39</f>
        <v>1.2358137043177165E-2</v>
      </c>
      <c r="J9" s="67"/>
      <c r="K9" s="67"/>
      <c r="L9" s="67"/>
      <c r="M9" s="67"/>
      <c r="N9" s="67"/>
      <c r="O9" s="67"/>
      <c r="P9" s="67">
        <f t="shared" ref="P9:P20" si="4">R9+T9</f>
        <v>261122.28</v>
      </c>
      <c r="Q9" s="69">
        <f t="shared" ref="Q9:Q38" si="5">P9/$D$39</f>
        <v>3.2954892785007515E-3</v>
      </c>
      <c r="R9" s="67">
        <v>261122.28</v>
      </c>
      <c r="S9" s="69">
        <f t="shared" ref="S9:S38" si="6">R9/$D$39</f>
        <v>3.2954892785007515E-3</v>
      </c>
      <c r="T9" s="67"/>
      <c r="U9" s="70">
        <f t="shared" ref="U9:U38" si="7">T9/$D$39</f>
        <v>0</v>
      </c>
    </row>
    <row r="10" spans="1:21" ht="27.75" customHeight="1" x14ac:dyDescent="0.25">
      <c r="B10" s="35" t="s">
        <v>97</v>
      </c>
      <c r="C10" s="58" t="s">
        <v>26</v>
      </c>
      <c r="D10" s="36">
        <f>D11+D12+D13+D14+D15+D16+D17+D18+D19+D20</f>
        <v>25116088.670000002</v>
      </c>
      <c r="E10" s="68">
        <f t="shared" si="1"/>
        <v>0.31697716843564328</v>
      </c>
      <c r="F10" s="36">
        <f t="shared" ref="F10:T10" si="8">F11+F12+F13+F14+F15+F16+F17+F18+F19+F20</f>
        <v>8412582.0800000001</v>
      </c>
      <c r="G10" s="68">
        <f t="shared" si="2"/>
        <v>0.10617084857388481</v>
      </c>
      <c r="H10" s="36">
        <f t="shared" si="8"/>
        <v>14977092.98</v>
      </c>
      <c r="I10" s="69">
        <f t="shared" si="3"/>
        <v>0.18901814635924161</v>
      </c>
      <c r="J10" s="36">
        <f t="shared" si="8"/>
        <v>0</v>
      </c>
      <c r="K10" s="36">
        <f t="shared" si="8"/>
        <v>0</v>
      </c>
      <c r="L10" s="36">
        <f t="shared" si="8"/>
        <v>0</v>
      </c>
      <c r="M10" s="36">
        <f t="shared" si="8"/>
        <v>0</v>
      </c>
      <c r="N10" s="36">
        <f t="shared" si="8"/>
        <v>0</v>
      </c>
      <c r="O10" s="36">
        <f t="shared" si="8"/>
        <v>0</v>
      </c>
      <c r="P10" s="36">
        <f t="shared" si="8"/>
        <v>1726413.6099999999</v>
      </c>
      <c r="Q10" s="69">
        <f t="shared" si="5"/>
        <v>2.1788173502516817E-2</v>
      </c>
      <c r="R10" s="36">
        <f t="shared" si="8"/>
        <v>824667.08000000007</v>
      </c>
      <c r="S10" s="69">
        <f t="shared" si="6"/>
        <v>1.0407696809603998E-2</v>
      </c>
      <c r="T10" s="36">
        <f t="shared" si="8"/>
        <v>901746.53</v>
      </c>
      <c r="U10" s="70">
        <f t="shared" si="7"/>
        <v>1.1380476692912823E-2</v>
      </c>
    </row>
    <row r="11" spans="1:21" ht="26.25" x14ac:dyDescent="0.25">
      <c r="B11" s="37" t="s">
        <v>98</v>
      </c>
      <c r="C11" s="58" t="s">
        <v>134</v>
      </c>
      <c r="D11" s="36">
        <f t="shared" si="0"/>
        <v>27393.870000000003</v>
      </c>
      <c r="E11" s="68">
        <f t="shared" si="1"/>
        <v>3.4572386883893394E-4</v>
      </c>
      <c r="F11" s="36">
        <v>13725.68</v>
      </c>
      <c r="G11" s="68">
        <f t="shared" si="2"/>
        <v>1.732247102014129E-4</v>
      </c>
      <c r="H11" s="67"/>
      <c r="I11" s="69">
        <f t="shared" si="3"/>
        <v>0</v>
      </c>
      <c r="J11" s="67"/>
      <c r="K11" s="67"/>
      <c r="L11" s="67"/>
      <c r="M11" s="67"/>
      <c r="N11" s="67"/>
      <c r="O11" s="67"/>
      <c r="P11" s="67">
        <f>R11+T11</f>
        <v>13668.19</v>
      </c>
      <c r="Q11" s="69">
        <f t="shared" si="5"/>
        <v>1.7249915863752104E-4</v>
      </c>
      <c r="R11" s="67">
        <v>4042.99</v>
      </c>
      <c r="S11" s="69">
        <f t="shared" si="6"/>
        <v>5.1024486298471935E-5</v>
      </c>
      <c r="T11" s="67">
        <v>9625.2000000000007</v>
      </c>
      <c r="U11" s="70">
        <f t="shared" si="7"/>
        <v>1.214746723390491E-4</v>
      </c>
    </row>
    <row r="12" spans="1:21" x14ac:dyDescent="0.25">
      <c r="B12" s="38" t="s">
        <v>99</v>
      </c>
      <c r="C12" s="58" t="s">
        <v>135</v>
      </c>
      <c r="D12" s="36">
        <f t="shared" si="0"/>
        <v>0</v>
      </c>
      <c r="E12" s="68">
        <f t="shared" si="1"/>
        <v>0</v>
      </c>
      <c r="F12" s="36"/>
      <c r="G12" s="68">
        <f t="shared" si="2"/>
        <v>0</v>
      </c>
      <c r="H12" s="67"/>
      <c r="I12" s="69">
        <f t="shared" si="3"/>
        <v>0</v>
      </c>
      <c r="J12" s="67"/>
      <c r="K12" s="67"/>
      <c r="L12" s="67"/>
      <c r="M12" s="67"/>
      <c r="N12" s="67"/>
      <c r="O12" s="67"/>
      <c r="P12" s="67">
        <f t="shared" si="4"/>
        <v>0</v>
      </c>
      <c r="Q12" s="69">
        <f t="shared" si="5"/>
        <v>0</v>
      </c>
      <c r="R12" s="67"/>
      <c r="S12" s="69">
        <f t="shared" si="6"/>
        <v>0</v>
      </c>
      <c r="T12" s="67"/>
      <c r="U12" s="70">
        <f t="shared" si="7"/>
        <v>0</v>
      </c>
    </row>
    <row r="13" spans="1:21" x14ac:dyDescent="0.25">
      <c r="B13" s="38" t="s">
        <v>100</v>
      </c>
      <c r="C13" s="58" t="s">
        <v>136</v>
      </c>
      <c r="D13" s="36">
        <f t="shared" si="0"/>
        <v>5556247.5499999998</v>
      </c>
      <c r="E13" s="68">
        <f t="shared" si="1"/>
        <v>7.0122527383420008E-2</v>
      </c>
      <c r="F13" s="36">
        <v>5556247.5499999998</v>
      </c>
      <c r="G13" s="68">
        <f t="shared" si="2"/>
        <v>7.0122527383420008E-2</v>
      </c>
      <c r="H13" s="67"/>
      <c r="I13" s="69">
        <f t="shared" si="3"/>
        <v>0</v>
      </c>
      <c r="J13" s="67"/>
      <c r="K13" s="67"/>
      <c r="L13" s="67"/>
      <c r="M13" s="67"/>
      <c r="N13" s="67"/>
      <c r="O13" s="67"/>
      <c r="P13" s="67">
        <f t="shared" si="4"/>
        <v>0</v>
      </c>
      <c r="Q13" s="69">
        <f t="shared" si="5"/>
        <v>0</v>
      </c>
      <c r="R13" s="67">
        <v>0</v>
      </c>
      <c r="S13" s="69">
        <f t="shared" si="6"/>
        <v>0</v>
      </c>
      <c r="T13" s="67"/>
      <c r="U13" s="70">
        <f t="shared" si="7"/>
        <v>0</v>
      </c>
    </row>
    <row r="14" spans="1:21" ht="27.2" customHeight="1" x14ac:dyDescent="0.25">
      <c r="B14" s="38" t="s">
        <v>101</v>
      </c>
      <c r="C14" s="58" t="s">
        <v>137</v>
      </c>
      <c r="D14" s="36"/>
      <c r="E14" s="68">
        <f t="shared" si="1"/>
        <v>0</v>
      </c>
      <c r="F14" s="36"/>
      <c r="G14" s="68">
        <f t="shared" si="2"/>
        <v>0</v>
      </c>
      <c r="H14" s="67"/>
      <c r="I14" s="69">
        <f t="shared" si="3"/>
        <v>0</v>
      </c>
      <c r="J14" s="67"/>
      <c r="K14" s="67"/>
      <c r="L14" s="67"/>
      <c r="M14" s="67"/>
      <c r="N14" s="67"/>
      <c r="O14" s="67"/>
      <c r="P14" s="67"/>
      <c r="Q14" s="69">
        <f t="shared" si="5"/>
        <v>0</v>
      </c>
      <c r="R14" s="67"/>
      <c r="S14" s="69">
        <f t="shared" si="6"/>
        <v>0</v>
      </c>
      <c r="T14" s="67"/>
      <c r="U14" s="70">
        <f t="shared" si="7"/>
        <v>0</v>
      </c>
    </row>
    <row r="15" spans="1:21" ht="27.75" customHeight="1" x14ac:dyDescent="0.25">
      <c r="B15" s="38" t="s">
        <v>102</v>
      </c>
      <c r="C15" s="58" t="s">
        <v>138</v>
      </c>
      <c r="D15" s="36">
        <f t="shared" si="0"/>
        <v>381595.17</v>
      </c>
      <c r="E15" s="68">
        <f t="shared" si="1"/>
        <v>4.8159153307893582E-3</v>
      </c>
      <c r="F15" s="36"/>
      <c r="G15" s="68">
        <f t="shared" si="2"/>
        <v>0</v>
      </c>
      <c r="H15" s="67"/>
      <c r="I15" s="69">
        <f t="shared" si="3"/>
        <v>0</v>
      </c>
      <c r="J15" s="67"/>
      <c r="K15" s="67"/>
      <c r="L15" s="67"/>
      <c r="M15" s="67"/>
      <c r="N15" s="67"/>
      <c r="O15" s="67"/>
      <c r="P15" s="67">
        <f t="shared" si="4"/>
        <v>381595.17</v>
      </c>
      <c r="Q15" s="69">
        <f t="shared" si="5"/>
        <v>4.8159153307893582E-3</v>
      </c>
      <c r="R15" s="67">
        <v>8400</v>
      </c>
      <c r="S15" s="69">
        <f t="shared" si="6"/>
        <v>1.0601205664796704E-4</v>
      </c>
      <c r="T15" s="67">
        <f>377238.16-4042.99</f>
        <v>373195.17</v>
      </c>
      <c r="U15" s="70">
        <f t="shared" si="7"/>
        <v>4.7099032741413915E-3</v>
      </c>
    </row>
    <row r="16" spans="1:21" x14ac:dyDescent="0.25">
      <c r="B16" s="38" t="s">
        <v>103</v>
      </c>
      <c r="C16" s="58" t="s">
        <v>139</v>
      </c>
      <c r="D16" s="36">
        <f t="shared" si="0"/>
        <v>16772434.440000001</v>
      </c>
      <c r="E16" s="68">
        <f t="shared" si="1"/>
        <v>0.21167622261638017</v>
      </c>
      <c r="F16" s="36">
        <f>1169874.86+7311.34</f>
        <v>1177186.2000000002</v>
      </c>
      <c r="G16" s="68">
        <f t="shared" si="2"/>
        <v>1.4856658347572034E-2</v>
      </c>
      <c r="H16" s="67">
        <f>11626687.61+3345960.97</f>
        <v>14972648.58</v>
      </c>
      <c r="I16" s="69">
        <f t="shared" si="3"/>
        <v>0.18896205588488849</v>
      </c>
      <c r="J16" s="67"/>
      <c r="K16" s="67"/>
      <c r="L16" s="67"/>
      <c r="M16" s="67"/>
      <c r="N16" s="67"/>
      <c r="O16" s="67"/>
      <c r="P16" s="67">
        <f t="shared" si="4"/>
        <v>622599.66</v>
      </c>
      <c r="Q16" s="69">
        <f t="shared" si="5"/>
        <v>7.8575083839196452E-3</v>
      </c>
      <c r="R16" s="67">
        <v>612603.66</v>
      </c>
      <c r="S16" s="69">
        <f t="shared" si="6"/>
        <v>7.7313540365085646E-3</v>
      </c>
      <c r="T16" s="67">
        <v>9996</v>
      </c>
      <c r="U16" s="70">
        <f t="shared" si="7"/>
        <v>1.2615434741108079E-4</v>
      </c>
    </row>
    <row r="17" spans="2:21" x14ac:dyDescent="0.25">
      <c r="B17" s="38" t="s">
        <v>104</v>
      </c>
      <c r="C17" s="58" t="s">
        <v>140</v>
      </c>
      <c r="D17" s="36">
        <f t="shared" si="0"/>
        <v>2020892.7799999998</v>
      </c>
      <c r="E17" s="68">
        <f t="shared" si="1"/>
        <v>2.5504642842003284E-2</v>
      </c>
      <c r="F17" s="36">
        <v>1615522.65</v>
      </c>
      <c r="G17" s="68">
        <f t="shared" si="2"/>
        <v>2.0388676034270692E-2</v>
      </c>
      <c r="H17" s="67"/>
      <c r="I17" s="69">
        <f t="shared" si="3"/>
        <v>0</v>
      </c>
      <c r="J17" s="67"/>
      <c r="K17" s="67"/>
      <c r="L17" s="67"/>
      <c r="M17" s="67"/>
      <c r="N17" s="67"/>
      <c r="O17" s="67"/>
      <c r="P17" s="67">
        <f t="shared" si="4"/>
        <v>405370.13</v>
      </c>
      <c r="Q17" s="69">
        <f t="shared" si="5"/>
        <v>5.1159668077325913E-3</v>
      </c>
      <c r="R17" s="67">
        <v>15900</v>
      </c>
      <c r="S17" s="69">
        <f t="shared" si="6"/>
        <v>2.0066567865508047E-4</v>
      </c>
      <c r="T17" s="67">
        <v>389470.13</v>
      </c>
      <c r="U17" s="70">
        <f t="shared" si="7"/>
        <v>4.9153011290775104E-3</v>
      </c>
    </row>
    <row r="18" spans="2:21" ht="26.25" x14ac:dyDescent="0.25">
      <c r="B18" s="38" t="s">
        <v>105</v>
      </c>
      <c r="C18" s="58" t="s">
        <v>141</v>
      </c>
      <c r="D18" s="36"/>
      <c r="E18" s="68">
        <f t="shared" si="1"/>
        <v>0</v>
      </c>
      <c r="F18" s="36"/>
      <c r="G18" s="68">
        <f t="shared" si="2"/>
        <v>0</v>
      </c>
      <c r="H18" s="67"/>
      <c r="I18" s="69">
        <f t="shared" si="3"/>
        <v>0</v>
      </c>
      <c r="J18" s="67"/>
      <c r="K18" s="67"/>
      <c r="L18" s="67"/>
      <c r="M18" s="67"/>
      <c r="N18" s="67"/>
      <c r="O18" s="67"/>
      <c r="P18" s="67"/>
      <c r="Q18" s="69">
        <f t="shared" si="5"/>
        <v>0</v>
      </c>
      <c r="R18" s="67"/>
      <c r="S18" s="69">
        <f t="shared" si="6"/>
        <v>0</v>
      </c>
      <c r="T18" s="67"/>
      <c r="U18" s="70">
        <f t="shared" si="7"/>
        <v>0</v>
      </c>
    </row>
    <row r="19" spans="2:21" ht="26.25" x14ac:dyDescent="0.25">
      <c r="B19" s="38" t="s">
        <v>106</v>
      </c>
      <c r="C19" s="58" t="s">
        <v>142</v>
      </c>
      <c r="D19" s="36"/>
      <c r="E19" s="68">
        <f t="shared" si="1"/>
        <v>0</v>
      </c>
      <c r="F19" s="36"/>
      <c r="G19" s="68">
        <f t="shared" si="2"/>
        <v>0</v>
      </c>
      <c r="H19" s="67"/>
      <c r="I19" s="69">
        <f t="shared" si="3"/>
        <v>0</v>
      </c>
      <c r="J19" s="67"/>
      <c r="K19" s="67"/>
      <c r="L19" s="67"/>
      <c r="M19" s="67"/>
      <c r="N19" s="67"/>
      <c r="O19" s="67"/>
      <c r="P19" s="67"/>
      <c r="Q19" s="69">
        <f t="shared" si="5"/>
        <v>0</v>
      </c>
      <c r="R19" s="67"/>
      <c r="S19" s="69">
        <f t="shared" si="6"/>
        <v>0</v>
      </c>
      <c r="T19" s="67"/>
      <c r="U19" s="70">
        <f t="shared" si="7"/>
        <v>0</v>
      </c>
    </row>
    <row r="20" spans="2:21" x14ac:dyDescent="0.25">
      <c r="B20" s="38" t="s">
        <v>107</v>
      </c>
      <c r="C20" s="58" t="s">
        <v>133</v>
      </c>
      <c r="D20" s="36">
        <f t="shared" si="0"/>
        <v>357524.86</v>
      </c>
      <c r="E20" s="68">
        <f t="shared" si="1"/>
        <v>4.5121363942114863E-3</v>
      </c>
      <c r="F20" s="36">
        <v>49900</v>
      </c>
      <c r="G20" s="68">
        <f t="shared" si="2"/>
        <v>6.2976209842066134E-4</v>
      </c>
      <c r="H20" s="67">
        <v>4444.3999999999996</v>
      </c>
      <c r="I20" s="69">
        <f t="shared" si="3"/>
        <v>5.6090474353121988E-5</v>
      </c>
      <c r="J20" s="67"/>
      <c r="K20" s="67"/>
      <c r="L20" s="67"/>
      <c r="M20" s="67"/>
      <c r="N20" s="67"/>
      <c r="O20" s="67"/>
      <c r="P20" s="67">
        <f t="shared" si="4"/>
        <v>303180.45999999996</v>
      </c>
      <c r="Q20" s="69">
        <f t="shared" si="5"/>
        <v>3.8262838214377028E-3</v>
      </c>
      <c r="R20" s="67">
        <v>183720.43</v>
      </c>
      <c r="S20" s="69">
        <f t="shared" si="6"/>
        <v>2.318640551493912E-3</v>
      </c>
      <c r="T20" s="67">
        <v>119460.03</v>
      </c>
      <c r="U20" s="70">
        <f t="shared" si="7"/>
        <v>1.5076432699437908E-3</v>
      </c>
    </row>
    <row r="21" spans="2:21" ht="26.25" customHeight="1" x14ac:dyDescent="0.25">
      <c r="B21" s="35" t="s">
        <v>108</v>
      </c>
      <c r="C21" s="58" t="s">
        <v>28</v>
      </c>
      <c r="D21" s="36"/>
      <c r="E21" s="68">
        <f t="shared" si="1"/>
        <v>0</v>
      </c>
      <c r="F21" s="36"/>
      <c r="G21" s="68">
        <f t="shared" si="2"/>
        <v>0</v>
      </c>
      <c r="H21" s="67"/>
      <c r="I21" s="69">
        <f t="shared" si="3"/>
        <v>0</v>
      </c>
      <c r="J21" s="67"/>
      <c r="K21" s="67"/>
      <c r="L21" s="67"/>
      <c r="M21" s="67"/>
      <c r="N21" s="67"/>
      <c r="O21" s="67"/>
      <c r="P21" s="67"/>
      <c r="Q21" s="69">
        <f t="shared" si="5"/>
        <v>0</v>
      </c>
      <c r="R21" s="67"/>
      <c r="S21" s="69">
        <f t="shared" si="6"/>
        <v>0</v>
      </c>
      <c r="T21" s="67"/>
      <c r="U21" s="70">
        <f t="shared" si="7"/>
        <v>0</v>
      </c>
    </row>
    <row r="22" spans="2:21" ht="29.25" customHeight="1" x14ac:dyDescent="0.25">
      <c r="B22" s="35" t="s">
        <v>109</v>
      </c>
      <c r="C22" s="58" t="s">
        <v>30</v>
      </c>
      <c r="D22" s="36"/>
      <c r="E22" s="68">
        <f t="shared" si="1"/>
        <v>0</v>
      </c>
      <c r="F22" s="36"/>
      <c r="G22" s="68">
        <f t="shared" si="2"/>
        <v>0</v>
      </c>
      <c r="H22" s="67"/>
      <c r="I22" s="69">
        <f t="shared" si="3"/>
        <v>0</v>
      </c>
      <c r="J22" s="67"/>
      <c r="K22" s="67"/>
      <c r="L22" s="67"/>
      <c r="M22" s="67"/>
      <c r="N22" s="67"/>
      <c r="O22" s="67"/>
      <c r="P22" s="67"/>
      <c r="Q22" s="69">
        <f t="shared" si="5"/>
        <v>0</v>
      </c>
      <c r="R22" s="67"/>
      <c r="S22" s="69">
        <f t="shared" si="6"/>
        <v>0</v>
      </c>
      <c r="T22" s="67"/>
      <c r="U22" s="70">
        <f t="shared" si="7"/>
        <v>0</v>
      </c>
    </row>
    <row r="23" spans="2:21" ht="15" customHeight="1" x14ac:dyDescent="0.25">
      <c r="B23" s="35" t="s">
        <v>110</v>
      </c>
      <c r="C23" s="58" t="s">
        <v>34</v>
      </c>
      <c r="D23" s="36"/>
      <c r="E23" s="68">
        <f t="shared" si="1"/>
        <v>0</v>
      </c>
      <c r="F23" s="36"/>
      <c r="G23" s="68">
        <f t="shared" si="2"/>
        <v>0</v>
      </c>
      <c r="H23" s="67"/>
      <c r="I23" s="69">
        <f t="shared" si="3"/>
        <v>0</v>
      </c>
      <c r="J23" s="67"/>
      <c r="K23" s="67"/>
      <c r="L23" s="67"/>
      <c r="M23" s="67"/>
      <c r="N23" s="67"/>
      <c r="O23" s="67"/>
      <c r="P23" s="67"/>
      <c r="Q23" s="69">
        <f t="shared" si="5"/>
        <v>0</v>
      </c>
      <c r="R23" s="67"/>
      <c r="S23" s="69">
        <f t="shared" si="6"/>
        <v>0</v>
      </c>
      <c r="T23" s="67"/>
      <c r="U23" s="70">
        <f t="shared" si="7"/>
        <v>0</v>
      </c>
    </row>
    <row r="24" spans="2:21" ht="68.25" customHeight="1" x14ac:dyDescent="0.25">
      <c r="B24" s="35" t="s">
        <v>111</v>
      </c>
      <c r="C24" s="58" t="s">
        <v>36</v>
      </c>
      <c r="D24" s="36">
        <f>D27+D28+D32</f>
        <v>721170</v>
      </c>
      <c r="E24" s="68">
        <f t="shared" si="1"/>
        <v>9.1015136777159982E-3</v>
      </c>
      <c r="F24" s="36">
        <f t="shared" ref="F24:T24" si="9">F27+F28+F32</f>
        <v>695541.42999999993</v>
      </c>
      <c r="G24" s="68">
        <f t="shared" si="2"/>
        <v>8.7780687474009519E-3</v>
      </c>
      <c r="H24" s="36">
        <f t="shared" si="9"/>
        <v>0</v>
      </c>
      <c r="I24" s="69">
        <f t="shared" si="3"/>
        <v>0</v>
      </c>
      <c r="J24" s="36">
        <f t="shared" si="9"/>
        <v>0</v>
      </c>
      <c r="K24" s="36">
        <f t="shared" si="9"/>
        <v>0</v>
      </c>
      <c r="L24" s="36">
        <f t="shared" si="9"/>
        <v>0</v>
      </c>
      <c r="M24" s="36">
        <f t="shared" si="9"/>
        <v>0</v>
      </c>
      <c r="N24" s="36">
        <f t="shared" si="9"/>
        <v>0</v>
      </c>
      <c r="O24" s="36">
        <f t="shared" si="9"/>
        <v>0</v>
      </c>
      <c r="P24" s="36">
        <f>P27+P28+P32+P31</f>
        <v>31628.57</v>
      </c>
      <c r="Q24" s="69">
        <f t="shared" si="5"/>
        <v>3.9916782792073704E-4</v>
      </c>
      <c r="R24" s="36">
        <f>R27+R28+R32+R31</f>
        <v>31628.57</v>
      </c>
      <c r="S24" s="69">
        <f t="shared" si="6"/>
        <v>3.9916782792073704E-4</v>
      </c>
      <c r="T24" s="36">
        <f t="shared" si="9"/>
        <v>0</v>
      </c>
      <c r="U24" s="70">
        <f t="shared" si="7"/>
        <v>0</v>
      </c>
    </row>
    <row r="25" spans="2:21" ht="26.25" x14ac:dyDescent="0.25">
      <c r="B25" s="38" t="s">
        <v>112</v>
      </c>
      <c r="C25" s="58" t="s">
        <v>143</v>
      </c>
      <c r="D25" s="36"/>
      <c r="E25" s="68">
        <f t="shared" si="1"/>
        <v>0</v>
      </c>
      <c r="F25" s="36"/>
      <c r="G25" s="68">
        <f t="shared" si="2"/>
        <v>0</v>
      </c>
      <c r="H25" s="67"/>
      <c r="I25" s="69">
        <f t="shared" si="3"/>
        <v>0</v>
      </c>
      <c r="J25" s="67"/>
      <c r="K25" s="67"/>
      <c r="L25" s="67"/>
      <c r="M25" s="67"/>
      <c r="N25" s="67"/>
      <c r="O25" s="67"/>
      <c r="P25" s="67"/>
      <c r="Q25" s="69">
        <f t="shared" si="5"/>
        <v>0</v>
      </c>
      <c r="R25" s="67"/>
      <c r="S25" s="69">
        <f t="shared" si="6"/>
        <v>0</v>
      </c>
      <c r="T25" s="67"/>
      <c r="U25" s="70">
        <f t="shared" si="7"/>
        <v>0</v>
      </c>
    </row>
    <row r="26" spans="2:21" ht="26.25" x14ac:dyDescent="0.25">
      <c r="B26" s="38" t="s">
        <v>113</v>
      </c>
      <c r="C26" s="58" t="s">
        <v>144</v>
      </c>
      <c r="D26" s="36"/>
      <c r="E26" s="68">
        <f t="shared" si="1"/>
        <v>0</v>
      </c>
      <c r="F26" s="36"/>
      <c r="G26" s="68">
        <f t="shared" si="2"/>
        <v>0</v>
      </c>
      <c r="H26" s="67"/>
      <c r="I26" s="69">
        <f t="shared" si="3"/>
        <v>0</v>
      </c>
      <c r="J26" s="67"/>
      <c r="K26" s="67"/>
      <c r="L26" s="67"/>
      <c r="M26" s="67"/>
      <c r="N26" s="67"/>
      <c r="O26" s="67"/>
      <c r="P26" s="67"/>
      <c r="Q26" s="69">
        <f t="shared" si="5"/>
        <v>0</v>
      </c>
      <c r="R26" s="67"/>
      <c r="S26" s="69">
        <f t="shared" si="6"/>
        <v>0</v>
      </c>
      <c r="T26" s="67"/>
      <c r="U26" s="70">
        <f t="shared" si="7"/>
        <v>0</v>
      </c>
    </row>
    <row r="27" spans="2:21" ht="26.25" x14ac:dyDescent="0.25">
      <c r="B27" s="38" t="s">
        <v>114</v>
      </c>
      <c r="C27" s="58" t="s">
        <v>145</v>
      </c>
      <c r="D27" s="36">
        <f t="shared" ref="D27:D28" si="10">F27+H27+P27</f>
        <v>158703</v>
      </c>
      <c r="E27" s="68">
        <f t="shared" si="1"/>
        <v>2.002908503119323E-3</v>
      </c>
      <c r="F27" s="36">
        <v>133074.72</v>
      </c>
      <c r="G27" s="68">
        <f t="shared" si="2"/>
        <v>1.6794672327443277E-3</v>
      </c>
      <c r="H27" s="67">
        <v>0</v>
      </c>
      <c r="I27" s="69">
        <f t="shared" si="3"/>
        <v>0</v>
      </c>
      <c r="J27" s="67"/>
      <c r="K27" s="67"/>
      <c r="L27" s="67"/>
      <c r="M27" s="67"/>
      <c r="N27" s="67"/>
      <c r="O27" s="67"/>
      <c r="P27" s="67">
        <f t="shared" ref="P27:P28" si="11">R27+T27</f>
        <v>25628.28</v>
      </c>
      <c r="Q27" s="69">
        <f t="shared" si="5"/>
        <v>3.2344127037499534E-4</v>
      </c>
      <c r="R27" s="67">
        <v>25628.28</v>
      </c>
      <c r="S27" s="69">
        <f t="shared" si="6"/>
        <v>3.2344127037499534E-4</v>
      </c>
      <c r="T27" s="67"/>
      <c r="U27" s="70">
        <f t="shared" si="7"/>
        <v>0</v>
      </c>
    </row>
    <row r="28" spans="2:21" x14ac:dyDescent="0.25">
      <c r="B28" s="38" t="s">
        <v>115</v>
      </c>
      <c r="C28" s="58" t="s">
        <v>146</v>
      </c>
      <c r="D28" s="36">
        <f t="shared" si="10"/>
        <v>562467</v>
      </c>
      <c r="E28" s="68">
        <f t="shared" si="1"/>
        <v>7.0986051745966757E-3</v>
      </c>
      <c r="F28" s="36">
        <v>562466.71</v>
      </c>
      <c r="G28" s="68">
        <f t="shared" si="2"/>
        <v>7.0986015146566241E-3</v>
      </c>
      <c r="H28" s="67"/>
      <c r="I28" s="69">
        <f t="shared" si="3"/>
        <v>0</v>
      </c>
      <c r="J28" s="67"/>
      <c r="K28" s="67"/>
      <c r="L28" s="67"/>
      <c r="M28" s="67"/>
      <c r="N28" s="67"/>
      <c r="O28" s="67"/>
      <c r="P28" s="67">
        <f t="shared" si="11"/>
        <v>0.28999999999999998</v>
      </c>
      <c r="Q28" s="69">
        <f t="shared" si="5"/>
        <v>3.6599400509417192E-9</v>
      </c>
      <c r="R28" s="67">
        <v>0.28999999999999998</v>
      </c>
      <c r="S28" s="69">
        <f t="shared" si="6"/>
        <v>3.6599400509417192E-9</v>
      </c>
      <c r="T28" s="67"/>
      <c r="U28" s="70">
        <f t="shared" si="7"/>
        <v>0</v>
      </c>
    </row>
    <row r="29" spans="2:21" x14ac:dyDescent="0.25">
      <c r="B29" s="38" t="s">
        <v>116</v>
      </c>
      <c r="C29" s="58" t="s">
        <v>147</v>
      </c>
      <c r="D29" s="36"/>
      <c r="E29" s="68">
        <f t="shared" si="1"/>
        <v>0</v>
      </c>
      <c r="F29" s="36"/>
      <c r="G29" s="68">
        <f t="shared" si="2"/>
        <v>0</v>
      </c>
      <c r="H29" s="67"/>
      <c r="I29" s="69">
        <f t="shared" si="3"/>
        <v>0</v>
      </c>
      <c r="J29" s="67"/>
      <c r="K29" s="67"/>
      <c r="L29" s="67"/>
      <c r="M29" s="67"/>
      <c r="N29" s="67"/>
      <c r="O29" s="67"/>
      <c r="P29" s="67"/>
      <c r="Q29" s="69">
        <f t="shared" si="5"/>
        <v>0</v>
      </c>
      <c r="R29" s="67"/>
      <c r="S29" s="69">
        <f t="shared" si="6"/>
        <v>0</v>
      </c>
      <c r="T29" s="67"/>
      <c r="U29" s="70">
        <f t="shared" si="7"/>
        <v>0</v>
      </c>
    </row>
    <row r="30" spans="2:21" x14ac:dyDescent="0.25">
      <c r="B30" s="38" t="s">
        <v>117</v>
      </c>
      <c r="C30" s="58" t="s">
        <v>148</v>
      </c>
      <c r="D30" s="36"/>
      <c r="E30" s="68">
        <f t="shared" si="1"/>
        <v>0</v>
      </c>
      <c r="F30" s="36"/>
      <c r="G30" s="68">
        <f t="shared" si="2"/>
        <v>0</v>
      </c>
      <c r="H30" s="67"/>
      <c r="I30" s="69">
        <f t="shared" si="3"/>
        <v>0</v>
      </c>
      <c r="J30" s="67"/>
      <c r="K30" s="67"/>
      <c r="L30" s="67"/>
      <c r="M30" s="67"/>
      <c r="N30" s="67"/>
      <c r="O30" s="67"/>
      <c r="P30" s="67"/>
      <c r="Q30" s="69">
        <f t="shared" si="5"/>
        <v>0</v>
      </c>
      <c r="R30" s="67"/>
      <c r="S30" s="69">
        <f t="shared" si="6"/>
        <v>0</v>
      </c>
      <c r="T30" s="67"/>
      <c r="U30" s="70">
        <f t="shared" si="7"/>
        <v>0</v>
      </c>
    </row>
    <row r="31" spans="2:21" ht="26.25" x14ac:dyDescent="0.25">
      <c r="B31" s="38" t="s">
        <v>118</v>
      </c>
      <c r="C31" s="58" t="s">
        <v>149</v>
      </c>
      <c r="D31" s="36"/>
      <c r="E31" s="68">
        <f t="shared" si="1"/>
        <v>0</v>
      </c>
      <c r="F31" s="36"/>
      <c r="G31" s="68">
        <f t="shared" si="2"/>
        <v>0</v>
      </c>
      <c r="H31" s="67"/>
      <c r="I31" s="69">
        <f t="shared" si="3"/>
        <v>0</v>
      </c>
      <c r="J31" s="67"/>
      <c r="K31" s="67"/>
      <c r="L31" s="67"/>
      <c r="M31" s="67"/>
      <c r="N31" s="67"/>
      <c r="O31" s="67"/>
      <c r="P31" s="67">
        <f>R31+T31</f>
        <v>6000</v>
      </c>
      <c r="Q31" s="69">
        <f t="shared" si="5"/>
        <v>7.5722897605690748E-5</v>
      </c>
      <c r="R31" s="67">
        <v>6000</v>
      </c>
      <c r="S31" s="69">
        <f t="shared" si="6"/>
        <v>7.5722897605690748E-5</v>
      </c>
      <c r="T31" s="67"/>
      <c r="U31" s="70">
        <f t="shared" si="7"/>
        <v>0</v>
      </c>
    </row>
    <row r="32" spans="2:21" ht="28.5" customHeight="1" x14ac:dyDescent="0.25">
      <c r="B32" s="38" t="s">
        <v>119</v>
      </c>
      <c r="C32" s="58" t="s">
        <v>150</v>
      </c>
      <c r="D32" s="36">
        <f>P32+H32+F32</f>
        <v>0</v>
      </c>
      <c r="E32" s="68">
        <f t="shared" si="1"/>
        <v>0</v>
      </c>
      <c r="F32" s="36">
        <v>0</v>
      </c>
      <c r="G32" s="68">
        <f t="shared" si="2"/>
        <v>0</v>
      </c>
      <c r="H32" s="67"/>
      <c r="I32" s="69">
        <f t="shared" si="3"/>
        <v>0</v>
      </c>
      <c r="J32" s="67"/>
      <c r="K32" s="67"/>
      <c r="L32" s="67"/>
      <c r="M32" s="67"/>
      <c r="N32" s="67"/>
      <c r="O32" s="67"/>
      <c r="P32" s="67">
        <f>T32</f>
        <v>0</v>
      </c>
      <c r="Q32" s="69">
        <f t="shared" si="5"/>
        <v>0</v>
      </c>
      <c r="R32" s="67"/>
      <c r="S32" s="69">
        <f t="shared" si="6"/>
        <v>0</v>
      </c>
      <c r="T32" s="67"/>
      <c r="U32" s="70">
        <f t="shared" si="7"/>
        <v>0</v>
      </c>
    </row>
    <row r="33" spans="2:21" ht="27.2" customHeight="1" x14ac:dyDescent="0.25">
      <c r="B33" s="35" t="s">
        <v>120</v>
      </c>
      <c r="C33" s="58" t="s">
        <v>38</v>
      </c>
      <c r="D33" s="36"/>
      <c r="E33" s="68">
        <f t="shared" si="1"/>
        <v>0</v>
      </c>
      <c r="F33" s="36"/>
      <c r="G33" s="68">
        <f t="shared" si="2"/>
        <v>0</v>
      </c>
      <c r="H33" s="67"/>
      <c r="I33" s="69">
        <f t="shared" si="3"/>
        <v>0</v>
      </c>
      <c r="J33" s="67"/>
      <c r="K33" s="67"/>
      <c r="L33" s="67"/>
      <c r="M33" s="67"/>
      <c r="N33" s="67"/>
      <c r="O33" s="67"/>
      <c r="P33" s="67"/>
      <c r="Q33" s="69">
        <f t="shared" si="5"/>
        <v>0</v>
      </c>
      <c r="R33" s="67"/>
      <c r="S33" s="69">
        <f t="shared" si="6"/>
        <v>0</v>
      </c>
      <c r="T33" s="67"/>
      <c r="U33" s="70">
        <f t="shared" si="7"/>
        <v>0</v>
      </c>
    </row>
    <row r="34" spans="2:21" ht="64.5" x14ac:dyDescent="0.25">
      <c r="B34" s="38" t="s">
        <v>121</v>
      </c>
      <c r="C34" s="58" t="s">
        <v>151</v>
      </c>
      <c r="D34" s="36"/>
      <c r="E34" s="68">
        <f t="shared" si="1"/>
        <v>0</v>
      </c>
      <c r="F34" s="36"/>
      <c r="G34" s="68">
        <f t="shared" si="2"/>
        <v>0</v>
      </c>
      <c r="H34" s="67"/>
      <c r="I34" s="69">
        <f t="shared" si="3"/>
        <v>0</v>
      </c>
      <c r="J34" s="67"/>
      <c r="K34" s="67"/>
      <c r="L34" s="67"/>
      <c r="M34" s="67"/>
      <c r="N34" s="67"/>
      <c r="O34" s="67"/>
      <c r="P34" s="67"/>
      <c r="Q34" s="69">
        <f t="shared" si="5"/>
        <v>0</v>
      </c>
      <c r="R34" s="67"/>
      <c r="S34" s="69">
        <f t="shared" si="6"/>
        <v>0</v>
      </c>
      <c r="T34" s="67"/>
      <c r="U34" s="70">
        <f t="shared" si="7"/>
        <v>0</v>
      </c>
    </row>
    <row r="35" spans="2:21" ht="28.5" customHeight="1" x14ac:dyDescent="0.25">
      <c r="B35" s="38" t="s">
        <v>122</v>
      </c>
      <c r="C35" s="58" t="s">
        <v>152</v>
      </c>
      <c r="D35" s="36"/>
      <c r="E35" s="68">
        <f t="shared" si="1"/>
        <v>0</v>
      </c>
      <c r="F35" s="36"/>
      <c r="G35" s="68">
        <f t="shared" si="2"/>
        <v>0</v>
      </c>
      <c r="H35" s="67"/>
      <c r="I35" s="69">
        <f t="shared" si="3"/>
        <v>0</v>
      </c>
      <c r="J35" s="67"/>
      <c r="K35" s="67"/>
      <c r="L35" s="67"/>
      <c r="M35" s="67"/>
      <c r="N35" s="67"/>
      <c r="O35" s="67"/>
      <c r="P35" s="67"/>
      <c r="Q35" s="69">
        <f t="shared" si="5"/>
        <v>0</v>
      </c>
      <c r="R35" s="67"/>
      <c r="S35" s="69">
        <f t="shared" si="6"/>
        <v>0</v>
      </c>
      <c r="T35" s="67"/>
      <c r="U35" s="70">
        <f t="shared" si="7"/>
        <v>0</v>
      </c>
    </row>
    <row r="36" spans="2:21" x14ac:dyDescent="0.25">
      <c r="B36" s="35" t="s">
        <v>123</v>
      </c>
      <c r="C36" s="58" t="s">
        <v>47</v>
      </c>
      <c r="D36" s="36">
        <f>D37</f>
        <v>32047.96</v>
      </c>
      <c r="E36" s="68">
        <f t="shared" si="1"/>
        <v>4.0446073225854545E-4</v>
      </c>
      <c r="F36" s="36"/>
      <c r="G36" s="68">
        <f t="shared" si="2"/>
        <v>0</v>
      </c>
      <c r="H36" s="36">
        <f t="shared" ref="H36" si="12">H37</f>
        <v>32047.96</v>
      </c>
      <c r="I36" s="69">
        <f t="shared" si="3"/>
        <v>4.0446073225854545E-4</v>
      </c>
      <c r="J36" s="67"/>
      <c r="K36" s="67"/>
      <c r="L36" s="67"/>
      <c r="M36" s="67"/>
      <c r="N36" s="67"/>
      <c r="O36" s="67"/>
      <c r="P36" s="67"/>
      <c r="Q36" s="69">
        <f t="shared" si="5"/>
        <v>0</v>
      </c>
      <c r="R36" s="67"/>
      <c r="S36" s="69">
        <f t="shared" si="6"/>
        <v>0</v>
      </c>
      <c r="T36" s="67"/>
      <c r="U36" s="70">
        <f t="shared" si="7"/>
        <v>0</v>
      </c>
    </row>
    <row r="37" spans="2:21" ht="39.75" customHeight="1" x14ac:dyDescent="0.25">
      <c r="B37" s="38" t="s">
        <v>124</v>
      </c>
      <c r="C37" s="58" t="s">
        <v>153</v>
      </c>
      <c r="D37" s="36">
        <f>H37</f>
        <v>32047.96</v>
      </c>
      <c r="E37" s="68">
        <f t="shared" si="1"/>
        <v>4.0446073225854545E-4</v>
      </c>
      <c r="F37" s="36"/>
      <c r="G37" s="68">
        <f t="shared" si="2"/>
        <v>0</v>
      </c>
      <c r="H37" s="67">
        <v>32047.96</v>
      </c>
      <c r="I37" s="69">
        <f t="shared" si="3"/>
        <v>4.0446073225854545E-4</v>
      </c>
      <c r="J37" s="67"/>
      <c r="K37" s="67"/>
      <c r="L37" s="67"/>
      <c r="M37" s="67"/>
      <c r="N37" s="67"/>
      <c r="O37" s="67"/>
      <c r="P37" s="67"/>
      <c r="Q37" s="69">
        <f t="shared" si="5"/>
        <v>0</v>
      </c>
      <c r="R37" s="67"/>
      <c r="S37" s="69">
        <f t="shared" si="6"/>
        <v>0</v>
      </c>
      <c r="T37" s="67"/>
      <c r="U37" s="70">
        <f t="shared" si="7"/>
        <v>0</v>
      </c>
    </row>
    <row r="38" spans="2:21" ht="27.2" customHeight="1" x14ac:dyDescent="0.25">
      <c r="B38" s="37" t="s">
        <v>125</v>
      </c>
      <c r="C38" s="58" t="s">
        <v>154</v>
      </c>
      <c r="D38" s="36"/>
      <c r="E38" s="68">
        <f t="shared" si="1"/>
        <v>0</v>
      </c>
      <c r="F38" s="36"/>
      <c r="G38" s="68">
        <f t="shared" si="2"/>
        <v>0</v>
      </c>
      <c r="H38" s="67"/>
      <c r="I38" s="69">
        <f t="shared" si="3"/>
        <v>0</v>
      </c>
      <c r="J38" s="67"/>
      <c r="K38" s="67"/>
      <c r="L38" s="67"/>
      <c r="M38" s="67"/>
      <c r="N38" s="67"/>
      <c r="O38" s="67"/>
      <c r="P38" s="67"/>
      <c r="Q38" s="69">
        <f t="shared" si="5"/>
        <v>0</v>
      </c>
      <c r="R38" s="67"/>
      <c r="S38" s="69">
        <f t="shared" si="6"/>
        <v>0</v>
      </c>
      <c r="T38" s="67"/>
      <c r="U38" s="70">
        <f t="shared" si="7"/>
        <v>0</v>
      </c>
    </row>
    <row r="39" spans="2:21" ht="15.75" thickBot="1" x14ac:dyDescent="0.3">
      <c r="B39" s="39" t="s">
        <v>126</v>
      </c>
      <c r="C39" s="59" t="s">
        <v>63</v>
      </c>
      <c r="D39" s="117">
        <f>D8+D9+D10+D24+D36</f>
        <v>79236270.529999986</v>
      </c>
      <c r="E39" s="68">
        <f>E8+E9+E10+E21+E23++E24+E33+E36</f>
        <v>1.0000000000000002</v>
      </c>
      <c r="F39" s="36">
        <f t="shared" ref="F39:T39" si="13">F8+F9+F10+F24</f>
        <v>57127683.350000001</v>
      </c>
      <c r="G39" s="68">
        <f>G8+G9+G10+G21+G23++G24+G33+G36</f>
        <v>0.72097895279372903</v>
      </c>
      <c r="H39" s="36">
        <f>H8+H9+H10+H24+H36</f>
        <v>19230779.740000002</v>
      </c>
      <c r="I39" s="68">
        <f>I8+I9+I10+I21+I23++I24+I33+I36</f>
        <v>0.24270172752160202</v>
      </c>
      <c r="J39" s="36">
        <f t="shared" si="13"/>
        <v>0</v>
      </c>
      <c r="K39" s="36">
        <f t="shared" si="13"/>
        <v>0</v>
      </c>
      <c r="L39" s="36">
        <f t="shared" si="13"/>
        <v>0</v>
      </c>
      <c r="M39" s="36">
        <f t="shared" si="13"/>
        <v>0</v>
      </c>
      <c r="N39" s="36">
        <f t="shared" si="13"/>
        <v>0</v>
      </c>
      <c r="O39" s="36">
        <f t="shared" si="13"/>
        <v>0</v>
      </c>
      <c r="P39" s="36">
        <f t="shared" si="13"/>
        <v>2883807.44</v>
      </c>
      <c r="Q39" s="68">
        <f>Q8+Q9+Q10+Q21+Q23++Q24+Q33+Q36</f>
        <v>3.6395042582274856E-2</v>
      </c>
      <c r="R39" s="117">
        <f t="shared" si="13"/>
        <v>1982060.9100000001</v>
      </c>
      <c r="S39" s="68">
        <f>S8+S9+S10+S21+S23++S24+S33+S36</f>
        <v>2.5014565889362038E-2</v>
      </c>
      <c r="T39" s="36">
        <f t="shared" si="13"/>
        <v>901746.53</v>
      </c>
      <c r="U39" s="68">
        <f>U8+U9+U10+U21+U23++U24+U33+U36</f>
        <v>1.1380476692912823E-2</v>
      </c>
    </row>
    <row r="41" spans="2:21" ht="39" customHeight="1" x14ac:dyDescent="0.25">
      <c r="B41" s="111" t="s">
        <v>127</v>
      </c>
      <c r="C41" s="111"/>
      <c r="D41" s="40"/>
      <c r="E41" s="40" t="s">
        <v>181</v>
      </c>
      <c r="F41" s="41"/>
      <c r="G41" s="41"/>
      <c r="H41" s="42"/>
      <c r="I41" s="42"/>
      <c r="J41" s="43"/>
    </row>
    <row r="42" spans="2:21" ht="15" customHeight="1" x14ac:dyDescent="0.25">
      <c r="B42" s="44"/>
      <c r="C42" s="53"/>
      <c r="D42" s="103" t="s">
        <v>128</v>
      </c>
      <c r="E42" s="103"/>
      <c r="F42" s="103"/>
      <c r="G42" s="45"/>
      <c r="H42" s="46"/>
      <c r="I42" s="46"/>
      <c r="J42" s="103" t="s">
        <v>129</v>
      </c>
      <c r="K42" s="103"/>
      <c r="L42" s="103"/>
    </row>
    <row r="43" spans="2:21" ht="76.5" x14ac:dyDescent="0.25">
      <c r="B43" s="44" t="s">
        <v>130</v>
      </c>
      <c r="C43" s="54"/>
      <c r="D43" s="48"/>
      <c r="E43" s="48" t="s">
        <v>182</v>
      </c>
      <c r="F43" s="48"/>
      <c r="G43" s="47"/>
      <c r="H43" s="49"/>
      <c r="I43" s="49"/>
      <c r="J43" s="43"/>
      <c r="K43" s="43"/>
      <c r="L43" s="43"/>
    </row>
    <row r="44" spans="2:21" ht="15" customHeight="1" x14ac:dyDescent="0.25">
      <c r="B44" s="47"/>
      <c r="C44" s="53"/>
      <c r="D44" s="103" t="s">
        <v>128</v>
      </c>
      <c r="E44" s="103"/>
      <c r="F44" s="103"/>
      <c r="G44" s="45"/>
      <c r="H44" s="46"/>
      <c r="I44" s="46"/>
      <c r="J44" s="103" t="s">
        <v>131</v>
      </c>
      <c r="K44" s="103"/>
      <c r="L44" s="103"/>
    </row>
    <row r="45" spans="2:21" x14ac:dyDescent="0.25">
      <c r="B45" s="44" t="s">
        <v>183</v>
      </c>
      <c r="C45" s="55"/>
      <c r="D45" s="41"/>
      <c r="E45" s="41"/>
      <c r="F45" s="41"/>
      <c r="G45" s="41"/>
      <c r="H45" s="22"/>
      <c r="I45" s="22"/>
      <c r="J45" s="22"/>
    </row>
  </sheetData>
  <mergeCells count="26">
    <mergeCell ref="B41:C41"/>
    <mergeCell ref="B1:U1"/>
    <mergeCell ref="B3:B6"/>
    <mergeCell ref="C3:C6"/>
    <mergeCell ref="D3:D6"/>
    <mergeCell ref="E3:E6"/>
    <mergeCell ref="F3:U3"/>
    <mergeCell ref="F4:F6"/>
    <mergeCell ref="G4:G6"/>
    <mergeCell ref="H4:H6"/>
    <mergeCell ref="I4:I6"/>
    <mergeCell ref="J4:M4"/>
    <mergeCell ref="N4:N6"/>
    <mergeCell ref="D42:F42"/>
    <mergeCell ref="J42:L42"/>
    <mergeCell ref="D44:F44"/>
    <mergeCell ref="J44:L44"/>
    <mergeCell ref="R5:R6"/>
    <mergeCell ref="O4:O6"/>
    <mergeCell ref="P4:P6"/>
    <mergeCell ref="R4:U4"/>
    <mergeCell ref="J5:M5"/>
    <mergeCell ref="S5:S6"/>
    <mergeCell ref="T5:T6"/>
    <mergeCell ref="U5:U6"/>
    <mergeCell ref="Q4:Q6"/>
  </mergeCells>
  <pageMargins left="0.59055118110236227" right="0.39370078740157483" top="0.59055118110236227" bottom="0.59055118110236227" header="0.31496062992125984" footer="0"/>
  <pageSetup paperSize="8" scale="41" firstPageNumber="3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Поступления</vt:lpstr>
      <vt:lpstr>Выплаты</vt:lpstr>
      <vt:lpstr>Выплаты!Заголовки_для_печати</vt:lpstr>
      <vt:lpstr>Поступления!Заголовки_для_печати</vt:lpstr>
      <vt:lpstr>Выплаты!Область_печати</vt:lpstr>
      <vt:lpstr>Поступления!Область_печати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ПАРАМОНОВА ВИКТОРИЯ ВАЛЕРЬЕВНА</dc:creator>
  <cp:lastModifiedBy>Пользователь</cp:lastModifiedBy>
  <cp:lastPrinted>2022-12-21T13:01:49Z</cp:lastPrinted>
  <dcterms:created xsi:type="dcterms:W3CDTF">2022-09-12T08:29:56Z</dcterms:created>
  <dcterms:modified xsi:type="dcterms:W3CDTF">2026-03-30T09:03:12Z</dcterms:modified>
</cp:coreProperties>
</file>